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<sst xmlns="http://schemas.openxmlformats.org/spreadsheetml/2006/main" count="452" uniqueCount="374">
  <si>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</si>
  <si>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</si>
  <si>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</si>
  <si>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</si>
  <si>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</si>
  <si>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</si>
  <si>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</si>
  <si>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</si>
  <si>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</si>
  <si>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</si>
  <si>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</si>
  <si>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</si>
  <si>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</si>
  <si>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</si>
  <si>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</si>
  <si>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</si>
  <si>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</si>
  <si>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</si>
  <si>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</si>
  <si>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</si>
  <si>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</si>
  <si>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</si>
  <si>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</si>
  <si>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</si>
  <si>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</si>
  <si>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</si>
  <si>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</si>
  <si>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</si>
  <si>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</si>
  <si>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</si>
  <si>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</si>
  <si>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</si>
  <si>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</si>
  <si>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</si>
  <si>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</si>
  <si>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</si>
  <si>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</si>
  <si>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</si>
  <si>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</si>
  <si>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</si>
  <si>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</si>
  <si>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</si>
  <si>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</si>
  <si>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</si>
  <si>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</si>
  <si>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</si>
  <si>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</si>
  <si>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</si>
  <si>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</si>
  <si>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</si>
  <si>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</si>
  <si>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</si>
  <si>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</si>
  <si>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</si>
  <si>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</si>
  <si>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</si>
  <si>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</si>
  <si>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</si>
  <si>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</si>
  <si>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</si>
  <si>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</si>
  <si>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</si>
  <si>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</si>
  <si>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</si>
  <si>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</si>
  <si>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</si>
  <si>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</si>
  <si>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</si>
  <si>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</si>
  <si>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</si>
  <si>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</si>
  <si>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</si>
  <si>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</si>
  <si>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</si>
  <si>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</si>
  <si>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</si>
  <si>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</si>
  <si>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</si>
  <si>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</si>
  <si>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</si>
  <si>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</si>
  <si>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</si>
  <si>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</si>
  <si>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</si>
  <si>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</si>
  <si>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</si>
  <si>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</si>
  <si>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</si>
  <si>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</si>
  <si>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</si>
  <si>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</si>
  <si>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</si>
  <si>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</si>
  <si>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</si>
  <si>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</si>
  <si>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</si>
  <si>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</si>
  <si>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</si>
  <si>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</si>
  <si>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</si>
  <si>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</si>
  <si>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</si>
  <si>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</si>
  <si>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</si>
  <si>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</si>
  <si>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</si>
  <si>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</si>
  <si>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</si>
  <si>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</si>
  <si>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</si>
  <si>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</si>
  <si>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</si>
  <si>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</si>
  <si>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</si>
  <si>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</si>
  <si>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</si>
  <si>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</si>
  <si>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</si>
  <si>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</si>
  <si>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</si>
  <si>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</si>
  <si>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</si>
  <si>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</si>
  <si>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</si>
  <si>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</si>
  <si>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</si>
  <si>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</si>
  <si>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</si>
  <si>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</si>
  <si>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</si>
  <si>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</si>
  <si>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</si>
  <si>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</si>
  <si>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</si>
  <si>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</si>
  <si>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</si>
  <si>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</si>
  <si>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</si>
  <si>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</si>
  <si>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</si>
  <si>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</si>
  <si>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</si>
  <si>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</si>
  <si>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</si>
  <si>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</si>
  <si>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</si>
  <si>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</si>
  <si>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</si>
  <si>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</si>
  <si>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</si>
  <si>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</si>
  <si>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</si>
  <si>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</si>
  <si>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</si>
  <si>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</si>
  <si>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</si>
  <si>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</si>
  <si>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</si>
  <si>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</si>
  <si>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</si>
  <si>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</si>
  <si>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</si>
  <si>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</si>
  <si>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</si>
  <si>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</si>
  <si>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</si>
  <si>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Військовий збір</t>
  </si>
  <si>
    <t>2116/1</t>
  </si>
  <si>
    <t>Комунальне підприємство Нетішинської міської ради "Комфорт"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</si>
  <si>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</si>
  <si>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</si>
  <si>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</si>
  <si>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</si>
  <si>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</si>
  <si>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</si>
  <si>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Послуги телефонного зв'язку</t>
  </si>
  <si>
    <t>Послуги інтернету</t>
  </si>
  <si>
    <t>Страхування приміщення</t>
  </si>
  <si>
    <t>Інформаційне обслуговування  бухгалтерської програми</t>
  </si>
  <si>
    <t>Річне обслуговування програми АВК 5</t>
  </si>
  <si>
    <t>Поштові витрати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</si>
  <si>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</si>
  <si>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</si>
  <si>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</si>
  <si>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</si>
  <si>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</si>
  <si>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</si>
  <si>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</si>
  <si>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</si>
  <si>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</si>
  <si>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</si>
  <si>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</si>
  <si>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</si>
  <si>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</si>
  <si>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</si>
  <si>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</si>
  <si>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</si>
  <si>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Створення та розміщення рекламної та  інформаційної продукції</t>
  </si>
  <si>
    <t>Експертна оцінка приміщення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</si>
  <si>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</si>
  <si>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</si>
  <si>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</si>
  <si>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</si>
  <si>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"ЖКО"</t>
  </si>
  <si>
    <t>Автопослуги КП НМР "Благоустрій"</t>
  </si>
  <si>
    <t>Купівля меблів</t>
  </si>
  <si>
    <t>Купівля комплектуюучих до комп'ютерної техніки</t>
  </si>
  <si>
    <t>Купівля засобів зв'язку</t>
  </si>
  <si>
    <t>Купівля інструмент ів</t>
  </si>
  <si>
    <t>Купівля урни садові</t>
  </si>
  <si>
    <t>Купівля саджанців</t>
  </si>
  <si>
    <t>Купівля інших МНМА</t>
  </si>
  <si>
    <t>Придбання обладнання довгострокового використання</t>
  </si>
  <si>
    <t>1051/17</t>
  </si>
  <si>
    <t>1051/18</t>
  </si>
  <si>
    <t>Розрахунково касове обслуговування</t>
  </si>
  <si>
    <t>1051/19</t>
  </si>
  <si>
    <t>1051/20</t>
  </si>
  <si>
    <t>Послуги по мікробіологічному та санітарно  хімічному дослідженню води з озера для купання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</si>
  <si>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</si>
  <si>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</si>
  <si>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</si>
  <si>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</si>
  <si>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</si>
  <si>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</si>
  <si>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</si>
  <si>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</si>
  <si>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</si>
  <si>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</si>
  <si>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</si>
  <si>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</si>
  <si>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</si>
  <si>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</si>
  <si>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</si>
  <si>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</si>
  <si>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</si>
  <si>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</si>
  <si>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</si>
  <si>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</si>
  <si>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</si>
  <si>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</si>
  <si>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</si>
  <si>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1051/21</t>
  </si>
  <si>
    <t>1051/22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</si>
  <si>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</si>
  <si>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</si>
  <si>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</si>
  <si>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</si>
  <si>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</si>
  <si>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</si>
  <si>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</si>
  <si>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</si>
  <si>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</si>
  <si>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</si>
  <si>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</si>
  <si>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працівники (22%)</t>
  </si>
  <si>
    <t>Цільове фінансування (розшифрувати)</t>
  </si>
  <si>
    <t xml:space="preserve">  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</si>
  <si>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Придбання (створення) основних засобів</t>
  </si>
  <si>
    <t>Військовий  збір</t>
  </si>
  <si>
    <t>2124/1</t>
  </si>
  <si>
    <t>Вартість проїзду  у відрядженні</t>
  </si>
  <si>
    <t>Відрядження</t>
  </si>
  <si>
    <t>Технічне обслуговування  електрообладнання</t>
  </si>
  <si>
    <t>1051/23</t>
  </si>
  <si>
    <t>Послуги з утримання адміністративних приміщень технічної бази</t>
  </si>
  <si>
    <t>1080/24</t>
  </si>
  <si>
    <t>1080/25</t>
  </si>
  <si>
    <t>1080/26</t>
  </si>
  <si>
    <t>1080/27</t>
  </si>
  <si>
    <t>Купівля  лавки паркові</t>
  </si>
  <si>
    <t>1080/28</t>
  </si>
  <si>
    <t>1051/24</t>
  </si>
  <si>
    <t>Щозмінний передрейсовий огляд водіїв</t>
  </si>
  <si>
    <t>Ремонт транспорту</t>
  </si>
  <si>
    <t>1051/25</t>
  </si>
  <si>
    <t>Придбання ( виготовлення ) інших необоротних матеріальних активів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</si>
  <si>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</si>
  <si>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</si>
  <si>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Бобін Сергій Михайлович</t>
  </si>
  <si>
    <t>_____________</t>
  </si>
  <si>
    <t>Факт минулого року 2020р.</t>
  </si>
  <si>
    <t>Фінансовий план
поточного року 2021</t>
  </si>
  <si>
    <t>Плановий рік 2022</t>
  </si>
  <si>
    <r>
      <t xml:space="preserve"> ФІНАНСОВИЙ ПЛАН ПІДПРИЄМСТВА НА </t>
    </r>
    <r>
      <rPr>
        <b/>
        <sz val="16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</si>
  <si>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t>Директор</t>
  </si>
  <si>
    <t>Купівля саджанців рослин (самшит, туя колоновид., ялівець звич. і т.п.)</t>
  </si>
  <si>
    <t>Оплата послуг з навчання у сфері закупівель</t>
  </si>
  <si>
    <t>1051/26</t>
  </si>
  <si>
    <t>1051/29</t>
  </si>
  <si>
    <t>1051/30</t>
  </si>
  <si>
    <t>Послуга по оформленню та нагляду за роботами в охоронній зоні електромереж, 4-10 кВ з вимкненням електрообладнання</t>
  </si>
  <si>
    <t>Податок на прибуток за 218/2019 (2019/2020)</t>
  </si>
  <si>
    <t>Відрахування частини чистого прибутку</t>
  </si>
  <si>
    <t>Інші операційні  доходи (Фінансування з місцевого бюджету по Програмі благоустрою міста Нетішин на 2020-2022р.)</t>
  </si>
  <si>
    <t>Дохід від цільового фінансування</t>
  </si>
  <si>
    <t>Надходження від фонду соцстрахування на виплату лікарняних</t>
  </si>
  <si>
    <t>Послуги по технічному огляду автотранспорту</t>
  </si>
  <si>
    <t>Послуги з технічного обстеження будівлі</t>
  </si>
  <si>
    <t>Послуги компютерної підримки</t>
  </si>
  <si>
    <t>Послуги сантехнічної підтримки (прочищення каналізації)</t>
  </si>
  <si>
    <t>Послуги з навчання з охорони праці</t>
  </si>
  <si>
    <t>Адмін збір за проведення держреєстрації юр.особи</t>
  </si>
  <si>
    <t>Послуги з рекультивації грунту міського пляжу</t>
  </si>
  <si>
    <t>1080/31</t>
  </si>
  <si>
    <t>Нарахування лукарняних ФСС</t>
  </si>
  <si>
    <t>1080/33</t>
  </si>
  <si>
    <t>2124/3</t>
  </si>
  <si>
    <t>відрахування частини чистого прибутку до місцевого бюджету 15%</t>
  </si>
  <si>
    <t>2124/2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</si>
  <si>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</si>
  <si>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t>Дохід від спалти пайової участі в отримання обєкта благоустрою, наданих платних послуг</t>
  </si>
  <si>
    <t>податок на доходи із з/пл</t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</si>
  <si>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</si>
  <si>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</si>
  <si>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</si>
  <si>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3143/1</t>
  </si>
  <si>
    <t>податок на доходи із лік.ФСС</t>
  </si>
  <si>
    <t>3143/2</t>
  </si>
  <si>
    <t>3144/2</t>
  </si>
  <si>
    <t>3144/3</t>
  </si>
  <si>
    <t>3144 /2 /1</t>
  </si>
  <si>
    <t>3144 /2 /2</t>
  </si>
  <si>
    <t>Військовий збір з з/пл</t>
  </si>
  <si>
    <t>Військовий збір з лік.ФСС</t>
  </si>
  <si>
    <t>єдиний внесок на загальнообовязкове державне соціальне страхування</t>
  </si>
  <si>
    <t>Виплата лікарняних за рахунок ФСС</t>
  </si>
  <si>
    <t>3170/2</t>
  </si>
  <si>
    <t>дохід від надання послуг з прибирання території</t>
  </si>
  <si>
    <t>дохід від земельного сервітуту</t>
  </si>
  <si>
    <t>Автопослуги ТОВ ДІОН ГРУП</t>
  </si>
  <si>
    <t>1080/29</t>
  </si>
  <si>
    <t>1080/30</t>
  </si>
  <si>
    <t>Послуги з технічного огляду та випробувань (техогляд)</t>
  </si>
  <si>
    <t>1080/32</t>
  </si>
  <si>
    <t>консультаційні послуги КП M.E.DOCдержавна звітність локальна версія</t>
  </si>
  <si>
    <t>1080/34</t>
  </si>
  <si>
    <t>Електромонтажні роботи Виробнича будівля</t>
  </si>
  <si>
    <t>1080/35</t>
  </si>
  <si>
    <t>Дохід від надання послуг з прибирання території</t>
  </si>
  <si>
    <t>Інші платежі (розшифрувати)</t>
  </si>
  <si>
    <t xml:space="preserve">Автопослуги </t>
  </si>
  <si>
    <t>1080/36</t>
  </si>
  <si>
    <t>Послуга з нанесення логотипів</t>
  </si>
  <si>
    <t>Послуга змонтажу і підключенню локального устаткування збору і обробки даних погодинного обліку електроенергії</t>
  </si>
  <si>
    <t>Ветеринарні послуги</t>
  </si>
  <si>
    <t>Послуги з ремонту компютерної техніки</t>
  </si>
  <si>
    <t>Ремонт відеоспотереження та охоронного освітлення сцени місцевого парку</t>
  </si>
  <si>
    <t>____________________________</t>
  </si>
  <si>
    <t>Дохід від земельного сервітуту</t>
  </si>
  <si>
    <t>податок на  землю</t>
  </si>
  <si>
    <t>3144/4</t>
  </si>
  <si>
    <t>3144/5</t>
  </si>
  <si>
    <t>Послуга з монтажу та підключення устаткування</t>
  </si>
  <si>
    <t>1080/37</t>
  </si>
  <si>
    <t>Сергій БОБІН</t>
  </si>
  <si>
    <t>1070/1</t>
  </si>
  <si>
    <t>1070/2</t>
  </si>
  <si>
    <t>1070/3</t>
  </si>
  <si>
    <t>1070/4</t>
  </si>
  <si>
    <t>1070/5</t>
  </si>
  <si>
    <t>1070/6</t>
  </si>
  <si>
    <t>1070/7</t>
  </si>
  <si>
    <t>Тис. грн</t>
  </si>
  <si>
    <r>
      <t>Середньомісячна заробітна плата одного працівника</t>
    </r>
    <r>
      <rPr>
        <b/>
        <u val="single"/>
        <sz val="11"/>
        <rFont val="Times New Roman"/>
        <family val="1"/>
      </rPr>
      <t xml:space="preserve"> (грн)</t>
    </r>
    <r>
      <rPr>
        <b/>
        <sz val="11"/>
        <rFont val="Times New Roman"/>
        <family val="1"/>
      </rPr>
      <t>, усього, у тому числі:</t>
    </r>
  </si>
  <si>
    <r>
      <t xml:space="preserve">Витрати на оплату праці, </t>
    </r>
    <r>
      <rPr>
        <b/>
        <u val="single"/>
        <sz val="11"/>
        <rFont val="Times New Roman"/>
        <family val="1"/>
      </rPr>
      <t>тис. грн</t>
    </r>
    <r>
      <rPr>
        <b/>
        <sz val="11"/>
        <rFont val="Times New Roman"/>
        <family val="1"/>
      </rPr>
      <t>, у тому числі:</t>
    </r>
  </si>
  <si>
    <r>
      <t xml:space="preserve">Середньомісячні витрати на оплату праці одного працівника </t>
    </r>
    <r>
      <rPr>
        <b/>
        <u val="single"/>
        <sz val="11"/>
        <rFont val="Times New Roman"/>
        <family val="1"/>
      </rPr>
      <t>(грн)</t>
    </r>
    <r>
      <rPr>
        <b/>
        <sz val="11"/>
        <rFont val="Times New Roman"/>
        <family val="1"/>
      </rPr>
      <t>, усього, у тому числі:</t>
    </r>
  </si>
  <si>
    <t>3060/1</t>
  </si>
  <si>
    <t>3060/2</t>
  </si>
  <si>
    <t>3260/1</t>
  </si>
  <si>
    <t>3260/2</t>
  </si>
  <si>
    <t>Послуги з перезарядки та відновлення картриджів</t>
  </si>
  <si>
    <t>Постачання примірника КП M.E.DOCдержавна звітність локальна версія</t>
  </si>
  <si>
    <t>Витрати на  матеріали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</si>
</sst>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  <numFmt numFmtId="205" formatCode="_(* #,##0.0_);_(* \(#,##0.0\);_(* &quot;-&quot;_);_(@_)"/>
    <numFmt numFmtId="206" formatCode="[$-422]d\ mmmm\ yyyy&quot; р.&quot;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#,##0.0000"/>
    <numFmt numFmtId="211" formatCode="_(* #,##0.000_);_(* \(#,##0.000\);_(* &quot;-&quot;??_);_(@_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1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3" fontId="13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193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93" fontId="2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1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quotePrefix="1">
      <alignment horizontal="left" vertical="center"/>
    </xf>
    <xf numFmtId="205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99" fontId="12" fillId="0" borderId="11" xfId="0" applyNumberFormat="1" applyFont="1" applyFill="1" applyBorder="1" applyAlignment="1">
      <alignment horizontal="center" vertical="center" wrapText="1"/>
    </xf>
    <xf numFmtId="205" fontId="13" fillId="0" borderId="10" xfId="0" applyNumberFormat="1" applyFont="1" applyFill="1" applyBorder="1" applyAlignment="1">
      <alignment horizontal="center" vertical="center" wrapText="1"/>
    </xf>
    <xf numFmtId="21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98" fontId="13" fillId="0" borderId="10" xfId="0" applyNumberFormat="1" applyFont="1" applyFill="1" applyBorder="1" applyAlignment="1">
      <alignment vertical="center" wrapText="1"/>
    </xf>
    <xf numFmtId="198" fontId="12" fillId="0" borderId="10" xfId="0" applyNumberFormat="1" applyFont="1" applyFill="1" applyBorder="1" applyAlignment="1">
      <alignment vertical="center" wrapText="1"/>
    </xf>
    <xf numFmtId="196" fontId="4" fillId="0" borderId="0" xfId="0" applyNumberFormat="1" applyFont="1" applyFill="1" applyBorder="1" applyAlignment="1" quotePrefix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/>
    </xf>
    <xf numFmtId="1" fontId="12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 wrapText="1"/>
    </xf>
    <xf numFmtId="193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193" fontId="9" fillId="0" borderId="12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left" vertical="center"/>
    </xf>
    <xf numFmtId="196" fontId="5" fillId="0" borderId="0" xfId="0" applyNumberFormat="1" applyFont="1" applyFill="1" applyBorder="1" applyAlignment="1">
      <alignment horizontal="left" vertical="center"/>
    </xf>
    <xf numFmtId="196" fontId="5" fillId="0" borderId="0" xfId="0" applyNumberFormat="1" applyFont="1" applyFill="1" applyBorder="1" applyAlignment="1" quotePrefix="1">
      <alignment horizontal="left" vertical="center"/>
    </xf>
    <xf numFmtId="1" fontId="2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96" fontId="4" fillId="0" borderId="0" xfId="0" applyNumberFormat="1" applyFont="1" applyFill="1" applyBorder="1" applyAlignment="1" quotePrefix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9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5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10" xfId="0" applyFont="1" applyFill="1" applyBorder="1" applyAlignment="1" quotePrefix="1">
      <alignment horizontal="center" vertical="center"/>
    </xf>
    <xf numFmtId="198" fontId="1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5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1" fontId="4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C9" sqref="C9:E9"/>
    </sheetView>
  </sheetViews>
  <sheetFormatPr defaultColWidth="9.140625" defaultRowHeight="12.75"/>
  <cols>
    <col min="1" max="1" width="1.1484375" style="66" customWidth="1"/>
    <col min="2" max="2" width="25.28125" style="66" customWidth="1"/>
    <col min="3" max="5" width="9.140625" style="66" customWidth="1"/>
    <col min="6" max="6" width="9.7109375" style="66" customWidth="1"/>
    <col min="7" max="7" width="7.421875" style="66" customWidth="1"/>
    <col min="8" max="8" width="15.28125" style="66" customWidth="1"/>
    <col min="9" max="16384" width="9.140625" style="66" customWidth="1"/>
  </cols>
  <sheetData>
    <row r="1" spans="2:8" ht="18.75">
      <c r="B1" s="162"/>
      <c r="E1" s="204" t="s">
        <v>254</v>
      </c>
      <c r="F1" s="204"/>
      <c r="G1" s="204"/>
      <c r="H1" s="204"/>
    </row>
    <row r="2" spans="2:9" ht="18.75">
      <c r="B2" s="162"/>
      <c r="E2" s="163" t="s">
        <v>348</v>
      </c>
      <c r="F2" s="163"/>
      <c r="G2" s="163"/>
      <c r="H2" s="163"/>
      <c r="I2" s="67"/>
    </row>
    <row r="3" spans="2:9" ht="18.75">
      <c r="B3" s="162"/>
      <c r="E3" s="163" t="s">
        <v>348</v>
      </c>
      <c r="F3" s="163"/>
      <c r="G3" s="163"/>
      <c r="H3" s="163"/>
      <c r="I3" s="67"/>
    </row>
    <row r="4" spans="2:8" ht="18.75">
      <c r="B4" s="162"/>
      <c r="E4" s="164" t="s">
        <v>348</v>
      </c>
      <c r="F4" s="164"/>
      <c r="G4" s="164"/>
      <c r="H4" s="164"/>
    </row>
    <row r="5" spans="2:8" ht="18.75">
      <c r="B5" s="162"/>
      <c r="E5" s="206" t="s">
        <v>348</v>
      </c>
      <c r="F5" s="206"/>
      <c r="G5" s="206"/>
      <c r="H5" s="206"/>
    </row>
    <row r="6" ht="20.25" customHeight="1" thickBot="1">
      <c r="B6" s="165"/>
    </row>
    <row r="7" spans="2:8" ht="15.75">
      <c r="B7" s="166"/>
      <c r="C7" s="166"/>
      <c r="D7" s="167"/>
      <c r="E7" s="167"/>
      <c r="F7" s="167"/>
      <c r="G7" s="168" t="s">
        <v>127</v>
      </c>
      <c r="H7" s="169"/>
    </row>
    <row r="8" spans="2:8" ht="16.5" thickBot="1">
      <c r="B8" s="170"/>
      <c r="C8" s="165"/>
      <c r="D8" s="165"/>
      <c r="E8" s="165"/>
      <c r="F8" s="166" t="s">
        <v>125</v>
      </c>
      <c r="G8" s="171"/>
      <c r="H8" s="172">
        <v>2022</v>
      </c>
    </row>
    <row r="9" spans="2:8" ht="65.25" customHeight="1" thickBot="1">
      <c r="B9" s="173" t="s">
        <v>128</v>
      </c>
      <c r="C9" s="199" t="s">
        <v>168</v>
      </c>
      <c r="D9" s="199"/>
      <c r="E9" s="199"/>
      <c r="F9" s="174" t="s">
        <v>129</v>
      </c>
      <c r="G9" s="200">
        <v>41556703</v>
      </c>
      <c r="H9" s="201"/>
    </row>
    <row r="10" spans="2:8" ht="32.25" thickBot="1">
      <c r="B10" s="175" t="s">
        <v>130</v>
      </c>
      <c r="C10" s="202" t="s">
        <v>159</v>
      </c>
      <c r="D10" s="202"/>
      <c r="E10" s="202"/>
      <c r="F10" s="176" t="s">
        <v>131</v>
      </c>
      <c r="G10" s="177">
        <v>150</v>
      </c>
      <c r="H10" s="178"/>
    </row>
    <row r="11" spans="2:8" ht="24.75" customHeight="1" thickBot="1">
      <c r="B11" s="175" t="s">
        <v>132</v>
      </c>
      <c r="C11" s="202"/>
      <c r="D11" s="202"/>
      <c r="E11" s="202"/>
      <c r="F11" s="176" t="s">
        <v>133</v>
      </c>
      <c r="G11" s="177" t="s">
        <v>160</v>
      </c>
      <c r="H11" s="178"/>
    </row>
    <row r="12" spans="2:8" ht="34.5" customHeight="1" thickBot="1">
      <c r="B12" s="175" t="s">
        <v>134</v>
      </c>
      <c r="C12" s="202" t="s">
        <v>161</v>
      </c>
      <c r="D12" s="202"/>
      <c r="E12" s="202"/>
      <c r="F12" s="176" t="s">
        <v>135</v>
      </c>
      <c r="G12" s="177"/>
      <c r="H12" s="178"/>
    </row>
    <row r="13" spans="2:8" ht="32.25" customHeight="1" thickBot="1">
      <c r="B13" s="175" t="s">
        <v>136</v>
      </c>
      <c r="C13" s="179"/>
      <c r="D13" s="179"/>
      <c r="E13" s="179"/>
      <c r="F13" s="180"/>
      <c r="G13" s="180"/>
      <c r="H13" s="181"/>
    </row>
    <row r="14" spans="2:8" ht="21.75" customHeight="1" thickBot="1">
      <c r="B14" s="175" t="s">
        <v>137</v>
      </c>
      <c r="C14" s="202" t="s">
        <v>162</v>
      </c>
      <c r="D14" s="202"/>
      <c r="E14" s="202"/>
      <c r="F14" s="180"/>
      <c r="G14" s="180"/>
      <c r="H14" s="181"/>
    </row>
    <row r="15" spans="2:8" ht="21.75" customHeight="1" thickBot="1">
      <c r="B15" s="175" t="s">
        <v>138</v>
      </c>
      <c r="C15" s="205">
        <v>26</v>
      </c>
      <c r="D15" s="205"/>
      <c r="E15" s="205"/>
      <c r="F15" s="179"/>
      <c r="G15" s="180"/>
      <c r="H15" s="181"/>
    </row>
    <row r="16" spans="2:8" ht="21.75" customHeight="1" thickBot="1">
      <c r="B16" s="175" t="s">
        <v>139</v>
      </c>
      <c r="C16" s="203" t="s">
        <v>163</v>
      </c>
      <c r="D16" s="203"/>
      <c r="E16" s="203"/>
      <c r="F16" s="203"/>
      <c r="G16" s="180"/>
      <c r="H16" s="181"/>
    </row>
    <row r="17" spans="2:8" ht="21.75" customHeight="1" thickBot="1">
      <c r="B17" s="175" t="s">
        <v>140</v>
      </c>
      <c r="C17" s="203" t="s">
        <v>164</v>
      </c>
      <c r="D17" s="203"/>
      <c r="E17" s="203"/>
      <c r="F17" s="203"/>
      <c r="G17" s="182"/>
      <c r="H17" s="183"/>
    </row>
    <row r="18" spans="3:8" ht="15.75">
      <c r="C18" s="182"/>
      <c r="D18" s="182"/>
      <c r="E18" s="182"/>
      <c r="F18" s="182"/>
      <c r="G18" s="182"/>
      <c r="H18" s="182"/>
    </row>
    <row r="19" spans="2:8" ht="47.25" customHeight="1">
      <c r="B19" s="166" t="s">
        <v>141</v>
      </c>
      <c r="D19" s="198" t="s">
        <v>279</v>
      </c>
      <c r="E19" s="198"/>
      <c r="F19" s="198"/>
      <c r="G19" s="198"/>
      <c r="H19" s="165"/>
    </row>
    <row r="20" spans="2:8" ht="15.75">
      <c r="B20" s="165"/>
      <c r="C20" s="165"/>
      <c r="D20" s="165"/>
      <c r="E20" s="165"/>
      <c r="F20" s="166"/>
      <c r="G20" s="165"/>
      <c r="H20" s="165"/>
    </row>
    <row r="21" spans="2:8" ht="12.75">
      <c r="B21" s="184"/>
      <c r="C21" s="184"/>
      <c r="D21" s="184"/>
      <c r="E21" s="184"/>
      <c r="F21" s="184"/>
      <c r="G21" s="184"/>
      <c r="H21" s="184"/>
    </row>
    <row r="22" ht="16.5">
      <c r="B22" s="185"/>
    </row>
    <row r="23" ht="15.75">
      <c r="B23" s="186"/>
    </row>
    <row r="24" ht="15.75">
      <c r="B24" s="186"/>
    </row>
    <row r="25" ht="15.75">
      <c r="B25" s="186"/>
    </row>
    <row r="26" ht="15.75">
      <c r="B26" s="186"/>
    </row>
    <row r="27" ht="15.75">
      <c r="B27" s="186"/>
    </row>
    <row r="28" ht="15.75">
      <c r="B28" s="186"/>
    </row>
    <row r="29" ht="15.75">
      <c r="B29" s="186"/>
    </row>
  </sheetData>
  <sheetProtection/>
  <mergeCells count="12">
    <mergeCell ref="E1:H1"/>
    <mergeCell ref="C12:E12"/>
    <mergeCell ref="C14:E14"/>
    <mergeCell ref="C15:E15"/>
    <mergeCell ref="E5:H5"/>
    <mergeCell ref="D19:G19"/>
    <mergeCell ref="C9:E9"/>
    <mergeCell ref="G9:H9"/>
    <mergeCell ref="C10:E10"/>
    <mergeCell ref="C11:E11"/>
    <mergeCell ref="C16:F16"/>
    <mergeCell ref="C17:F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3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0.57421875" style="71" customWidth="1"/>
    <col min="2" max="2" width="6.7109375" style="70" customWidth="1"/>
    <col min="3" max="3" width="9.28125" style="70" customWidth="1"/>
    <col min="4" max="4" width="9.140625" style="72" customWidth="1"/>
    <col min="5" max="5" width="7.140625" style="73" customWidth="1"/>
    <col min="6" max="6" width="7.00390625" style="73" customWidth="1"/>
    <col min="7" max="7" width="7.421875" style="73" customWidth="1"/>
    <col min="8" max="9" width="7.8515625" style="73" customWidth="1"/>
    <col min="10" max="10" width="7.8515625" style="70" customWidth="1"/>
    <col min="11" max="11" width="12.00390625" style="69" customWidth="1"/>
    <col min="12" max="12" width="9.140625" style="69" customWidth="1"/>
    <col min="13" max="13" width="9.57421875" style="69" customWidth="1"/>
    <col min="14" max="14" width="5.28125" style="69" customWidth="1"/>
    <col min="15" max="15" width="6.140625" style="69" customWidth="1"/>
    <col min="16" max="16" width="7.7109375" style="69" customWidth="1"/>
    <col min="17" max="17" width="3.421875" style="69" customWidth="1"/>
    <col min="18" max="18" width="5.28125" style="69" customWidth="1"/>
    <col min="19" max="19" width="6.28125" style="69" customWidth="1"/>
    <col min="20" max="20" width="7.00390625" style="69" customWidth="1"/>
    <col min="21" max="21" width="5.28125" style="69" customWidth="1"/>
    <col min="22" max="22" width="3.57421875" style="69" customWidth="1"/>
    <col min="23" max="23" width="4.57421875" style="69" customWidth="1"/>
    <col min="24" max="24" width="5.421875" style="69" customWidth="1"/>
    <col min="25" max="25" width="8.7109375" style="69" customWidth="1"/>
    <col min="26" max="38" width="9.140625" style="69" customWidth="1"/>
    <col min="39" max="16384" width="9.140625" style="70" customWidth="1"/>
  </cols>
  <sheetData>
    <row r="1" spans="1:10" ht="18" customHeight="1">
      <c r="A1" s="210" t="s">
        <v>284</v>
      </c>
      <c r="B1" s="210"/>
      <c r="C1" s="210"/>
      <c r="D1" s="210"/>
      <c r="E1" s="210"/>
      <c r="F1" s="210"/>
      <c r="G1" s="210"/>
      <c r="H1" s="210"/>
      <c r="I1" s="210"/>
      <c r="J1" s="68"/>
    </row>
    <row r="2" spans="7:10" ht="15.75">
      <c r="G2" s="211" t="s">
        <v>126</v>
      </c>
      <c r="H2" s="211"/>
      <c r="I2" s="211"/>
      <c r="J2" s="74"/>
    </row>
    <row r="3" spans="1:10" ht="15.75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75"/>
    </row>
    <row r="4" spans="1:10" ht="15.75">
      <c r="A4" s="76"/>
      <c r="B4" s="77"/>
      <c r="C4" s="75"/>
      <c r="D4" s="78"/>
      <c r="E4" s="79"/>
      <c r="F4" s="80"/>
      <c r="G4" s="80"/>
      <c r="H4" s="160" t="s">
        <v>363</v>
      </c>
      <c r="I4" s="80"/>
      <c r="J4" s="75"/>
    </row>
    <row r="5" spans="1:10" ht="15" customHeight="1">
      <c r="A5" s="213" t="s">
        <v>1</v>
      </c>
      <c r="B5" s="214" t="s">
        <v>2</v>
      </c>
      <c r="C5" s="215" t="s">
        <v>281</v>
      </c>
      <c r="D5" s="214" t="s">
        <v>282</v>
      </c>
      <c r="E5" s="207" t="s">
        <v>283</v>
      </c>
      <c r="F5" s="208" t="s">
        <v>3</v>
      </c>
      <c r="G5" s="208"/>
      <c r="H5" s="208"/>
      <c r="I5" s="208"/>
      <c r="J5" s="82"/>
    </row>
    <row r="6" spans="1:10" ht="45" customHeight="1">
      <c r="A6" s="213"/>
      <c r="B6" s="214"/>
      <c r="C6" s="215"/>
      <c r="D6" s="214"/>
      <c r="E6" s="207"/>
      <c r="F6" s="83" t="s">
        <v>4</v>
      </c>
      <c r="G6" s="83" t="s">
        <v>5</v>
      </c>
      <c r="H6" s="83" t="s">
        <v>6</v>
      </c>
      <c r="I6" s="83" t="s">
        <v>7</v>
      </c>
      <c r="J6" s="84"/>
    </row>
    <row r="7" spans="1:38" s="71" customFormat="1" ht="12.75">
      <c r="A7" s="9">
        <v>1</v>
      </c>
      <c r="B7" s="37">
        <v>2</v>
      </c>
      <c r="C7" s="10">
        <v>3</v>
      </c>
      <c r="D7" s="37">
        <v>4</v>
      </c>
      <c r="E7" s="37">
        <v>5</v>
      </c>
      <c r="F7" s="10">
        <v>6</v>
      </c>
      <c r="G7" s="37">
        <v>7</v>
      </c>
      <c r="H7" s="37">
        <v>8</v>
      </c>
      <c r="I7" s="10">
        <v>9</v>
      </c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10" ht="15">
      <c r="A8" s="87" t="s">
        <v>8</v>
      </c>
      <c r="B8" s="88"/>
      <c r="C8" s="5"/>
      <c r="D8" s="88"/>
      <c r="E8" s="89"/>
      <c r="F8" s="89"/>
      <c r="G8" s="89"/>
      <c r="H8" s="89"/>
      <c r="I8" s="89"/>
      <c r="J8" s="18"/>
    </row>
    <row r="9" spans="1:10" ht="24">
      <c r="A9" s="48" t="s">
        <v>9</v>
      </c>
      <c r="B9" s="90">
        <v>1000</v>
      </c>
      <c r="C9" s="7"/>
      <c r="D9" s="50"/>
      <c r="E9" s="91"/>
      <c r="F9" s="91"/>
      <c r="G9" s="91"/>
      <c r="H9" s="91"/>
      <c r="I9" s="91"/>
      <c r="J9" s="18"/>
    </row>
    <row r="10" spans="1:10" ht="24">
      <c r="A10" s="48" t="s">
        <v>10</v>
      </c>
      <c r="B10" s="90">
        <v>1010</v>
      </c>
      <c r="C10" s="7">
        <f aca="true" t="shared" si="0" ref="C10:I10">C11+C12+C13+C14+C15+C16+C17+C18</f>
        <v>0</v>
      </c>
      <c r="D10" s="50">
        <f t="shared" si="0"/>
        <v>0</v>
      </c>
      <c r="E10" s="91">
        <f t="shared" si="0"/>
        <v>0</v>
      </c>
      <c r="F10" s="91">
        <f t="shared" si="0"/>
        <v>0</v>
      </c>
      <c r="G10" s="91">
        <f t="shared" si="0"/>
        <v>0</v>
      </c>
      <c r="H10" s="91">
        <f t="shared" si="0"/>
        <v>0</v>
      </c>
      <c r="I10" s="91">
        <f t="shared" si="0"/>
        <v>0</v>
      </c>
      <c r="J10" s="141"/>
    </row>
    <row r="11" spans="1:10" ht="24">
      <c r="A11" s="48" t="s">
        <v>11</v>
      </c>
      <c r="B11" s="37">
        <v>1011</v>
      </c>
      <c r="C11" s="7"/>
      <c r="D11" s="50"/>
      <c r="E11" s="91"/>
      <c r="F11" s="91"/>
      <c r="G11" s="91"/>
      <c r="H11" s="91"/>
      <c r="I11" s="91"/>
      <c r="J11" s="141"/>
    </row>
    <row r="12" spans="1:10" ht="15">
      <c r="A12" s="48" t="s">
        <v>12</v>
      </c>
      <c r="B12" s="37">
        <v>1012</v>
      </c>
      <c r="C12" s="7"/>
      <c r="D12" s="50"/>
      <c r="E12" s="91"/>
      <c r="F12" s="91"/>
      <c r="G12" s="91"/>
      <c r="H12" s="91"/>
      <c r="I12" s="91"/>
      <c r="J12" s="141"/>
    </row>
    <row r="13" spans="1:10" ht="15">
      <c r="A13" s="48" t="s">
        <v>13</v>
      </c>
      <c r="B13" s="37">
        <v>1013</v>
      </c>
      <c r="C13" s="7"/>
      <c r="D13" s="50"/>
      <c r="E13" s="91"/>
      <c r="F13" s="91"/>
      <c r="G13" s="91"/>
      <c r="H13" s="91"/>
      <c r="I13" s="91"/>
      <c r="J13" s="141"/>
    </row>
    <row r="14" spans="1:10" ht="15">
      <c r="A14" s="48" t="s">
        <v>14</v>
      </c>
      <c r="B14" s="37">
        <v>1014</v>
      </c>
      <c r="C14" s="7"/>
      <c r="D14" s="50"/>
      <c r="E14" s="91"/>
      <c r="F14" s="91"/>
      <c r="G14" s="91"/>
      <c r="H14" s="91"/>
      <c r="I14" s="91"/>
      <c r="J14" s="141"/>
    </row>
    <row r="15" spans="1:10" ht="15">
      <c r="A15" s="48" t="s">
        <v>15</v>
      </c>
      <c r="B15" s="37">
        <v>1015</v>
      </c>
      <c r="C15" s="7"/>
      <c r="D15" s="50"/>
      <c r="E15" s="91"/>
      <c r="F15" s="91"/>
      <c r="G15" s="91"/>
      <c r="H15" s="91"/>
      <c r="I15" s="91"/>
      <c r="J15" s="141"/>
    </row>
    <row r="16" spans="1:10" ht="60">
      <c r="A16" s="48" t="s">
        <v>16</v>
      </c>
      <c r="B16" s="37">
        <v>1016</v>
      </c>
      <c r="C16" s="7"/>
      <c r="D16" s="50"/>
      <c r="E16" s="91"/>
      <c r="F16" s="91"/>
      <c r="G16" s="91"/>
      <c r="H16" s="91"/>
      <c r="I16" s="91"/>
      <c r="J16" s="141"/>
    </row>
    <row r="17" spans="1:10" ht="24">
      <c r="A17" s="48" t="s">
        <v>17</v>
      </c>
      <c r="B17" s="37">
        <v>1017</v>
      </c>
      <c r="C17" s="7"/>
      <c r="D17" s="50"/>
      <c r="E17" s="92"/>
      <c r="F17" s="92"/>
      <c r="G17" s="92"/>
      <c r="H17" s="92"/>
      <c r="I17" s="92"/>
      <c r="J17" s="141"/>
    </row>
    <row r="18" spans="1:10" ht="15">
      <c r="A18" s="48" t="s">
        <v>18</v>
      </c>
      <c r="B18" s="37">
        <v>1018</v>
      </c>
      <c r="C18" s="7"/>
      <c r="D18" s="50"/>
      <c r="E18" s="91"/>
      <c r="F18" s="91"/>
      <c r="G18" s="91"/>
      <c r="H18" s="91"/>
      <c r="I18" s="91"/>
      <c r="J18" s="141"/>
    </row>
    <row r="19" spans="1:10" ht="15">
      <c r="A19" s="87" t="s">
        <v>19</v>
      </c>
      <c r="B19" s="93">
        <v>1020</v>
      </c>
      <c r="C19" s="14">
        <f aca="true" t="shared" si="1" ref="C19:I19">C9-C10</f>
        <v>0</v>
      </c>
      <c r="D19" s="49">
        <f t="shared" si="1"/>
        <v>0</v>
      </c>
      <c r="E19" s="94">
        <f t="shared" si="1"/>
        <v>0</v>
      </c>
      <c r="F19" s="94">
        <f t="shared" si="1"/>
        <v>0</v>
      </c>
      <c r="G19" s="94">
        <f t="shared" si="1"/>
        <v>0</v>
      </c>
      <c r="H19" s="94">
        <f t="shared" si="1"/>
        <v>0</v>
      </c>
      <c r="I19" s="94">
        <f t="shared" si="1"/>
        <v>0</v>
      </c>
      <c r="J19" s="141"/>
    </row>
    <row r="20" spans="1:38" s="98" customFormat="1" ht="15.75">
      <c r="A20" s="87" t="s">
        <v>245</v>
      </c>
      <c r="B20" s="8">
        <v>1030</v>
      </c>
      <c r="C20" s="94">
        <f aca="true" t="shared" si="2" ref="C20:I20">C21+C22+C23+C24+C25+C26+C27+C28+C29+C30+C31+C32+C33+C34+C35+C36+C37+C38+C39+C40+C41+C42</f>
        <v>3798</v>
      </c>
      <c r="D20" s="94">
        <f t="shared" si="2"/>
        <v>8074</v>
      </c>
      <c r="E20" s="94">
        <f t="shared" si="2"/>
        <v>10070</v>
      </c>
      <c r="F20" s="94">
        <f t="shared" si="2"/>
        <v>2521</v>
      </c>
      <c r="G20" s="94">
        <f t="shared" si="2"/>
        <v>2511</v>
      </c>
      <c r="H20" s="94">
        <f t="shared" si="2"/>
        <v>2515</v>
      </c>
      <c r="I20" s="94">
        <f t="shared" si="2"/>
        <v>2523</v>
      </c>
      <c r="J20" s="141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</row>
    <row r="21" spans="1:10" ht="24">
      <c r="A21" s="48" t="s">
        <v>20</v>
      </c>
      <c r="B21" s="90">
        <v>1031</v>
      </c>
      <c r="C21" s="99"/>
      <c r="D21" s="91"/>
      <c r="E21" s="91"/>
      <c r="F21" s="91"/>
      <c r="G21" s="91"/>
      <c r="H21" s="91"/>
      <c r="I21" s="91"/>
      <c r="J21" s="141"/>
    </row>
    <row r="22" spans="1:10" ht="24">
      <c r="A22" s="48" t="s">
        <v>21</v>
      </c>
      <c r="B22" s="90">
        <v>1032</v>
      </c>
      <c r="C22" s="99"/>
      <c r="D22" s="91"/>
      <c r="E22" s="91"/>
      <c r="F22" s="91"/>
      <c r="G22" s="91"/>
      <c r="H22" s="91"/>
      <c r="I22" s="91"/>
      <c r="J22" s="141"/>
    </row>
    <row r="23" spans="1:10" ht="15">
      <c r="A23" s="48" t="s">
        <v>22</v>
      </c>
      <c r="B23" s="90">
        <v>1033</v>
      </c>
      <c r="C23" s="99"/>
      <c r="D23" s="91"/>
      <c r="E23" s="91"/>
      <c r="F23" s="91"/>
      <c r="G23" s="91"/>
      <c r="H23" s="91"/>
      <c r="I23" s="91"/>
      <c r="J23" s="141"/>
    </row>
    <row r="24" spans="1:10" ht="15">
      <c r="A24" s="48" t="s">
        <v>23</v>
      </c>
      <c r="B24" s="90">
        <v>1034</v>
      </c>
      <c r="C24" s="99"/>
      <c r="D24" s="91"/>
      <c r="E24" s="91"/>
      <c r="F24" s="91"/>
      <c r="G24" s="91"/>
      <c r="H24" s="91"/>
      <c r="I24" s="91"/>
      <c r="J24" s="141"/>
    </row>
    <row r="25" spans="1:10" ht="15">
      <c r="A25" s="48" t="s">
        <v>24</v>
      </c>
      <c r="B25" s="90">
        <v>1035</v>
      </c>
      <c r="C25" s="99"/>
      <c r="D25" s="91"/>
      <c r="E25" s="91"/>
      <c r="F25" s="91"/>
      <c r="G25" s="91"/>
      <c r="H25" s="91"/>
      <c r="I25" s="91"/>
      <c r="J25" s="141"/>
    </row>
    <row r="26" spans="1:10" ht="15">
      <c r="A26" s="48" t="s">
        <v>25</v>
      </c>
      <c r="B26" s="90">
        <v>1036</v>
      </c>
      <c r="C26" s="99">
        <v>2</v>
      </c>
      <c r="D26" s="91">
        <v>12</v>
      </c>
      <c r="E26" s="91">
        <v>6</v>
      </c>
      <c r="F26" s="91">
        <v>2</v>
      </c>
      <c r="G26" s="91">
        <v>2</v>
      </c>
      <c r="H26" s="91">
        <v>2</v>
      </c>
      <c r="I26" s="91"/>
      <c r="J26" s="141"/>
    </row>
    <row r="27" spans="1:10" ht="15">
      <c r="A27" s="48" t="s">
        <v>26</v>
      </c>
      <c r="B27" s="90">
        <v>1037</v>
      </c>
      <c r="C27" s="99">
        <v>4</v>
      </c>
      <c r="D27" s="91"/>
      <c r="E27" s="91">
        <v>9</v>
      </c>
      <c r="F27" s="91">
        <v>2</v>
      </c>
      <c r="G27" s="91">
        <v>2</v>
      </c>
      <c r="H27" s="91">
        <v>2</v>
      </c>
      <c r="I27" s="91">
        <v>3</v>
      </c>
      <c r="J27" s="141"/>
    </row>
    <row r="28" spans="1:10" ht="15">
      <c r="A28" s="48" t="s">
        <v>27</v>
      </c>
      <c r="B28" s="90">
        <v>1038</v>
      </c>
      <c r="C28" s="99">
        <v>2389</v>
      </c>
      <c r="D28" s="91">
        <v>4606</v>
      </c>
      <c r="E28" s="91">
        <v>6182</v>
      </c>
      <c r="F28" s="91">
        <v>1545</v>
      </c>
      <c r="G28" s="91">
        <v>1545</v>
      </c>
      <c r="H28" s="91">
        <v>1545</v>
      </c>
      <c r="I28" s="91">
        <v>1547</v>
      </c>
      <c r="J28" s="141"/>
    </row>
    <row r="29" spans="1:10" ht="15">
      <c r="A29" s="48" t="s">
        <v>28</v>
      </c>
      <c r="B29" s="90">
        <v>1039</v>
      </c>
      <c r="C29" s="99">
        <v>519</v>
      </c>
      <c r="D29" s="91">
        <v>1013</v>
      </c>
      <c r="E29" s="91">
        <v>1360</v>
      </c>
      <c r="F29" s="91">
        <v>340</v>
      </c>
      <c r="G29" s="91">
        <v>340</v>
      </c>
      <c r="H29" s="91">
        <v>340</v>
      </c>
      <c r="I29" s="91">
        <v>340</v>
      </c>
      <c r="J29" s="141"/>
    </row>
    <row r="30" spans="1:10" ht="36">
      <c r="A30" s="48" t="s">
        <v>249</v>
      </c>
      <c r="B30" s="90">
        <v>1040</v>
      </c>
      <c r="C30" s="50">
        <v>339</v>
      </c>
      <c r="D30" s="91">
        <v>21</v>
      </c>
      <c r="E30" s="91">
        <v>137</v>
      </c>
      <c r="F30" s="91">
        <v>34</v>
      </c>
      <c r="G30" s="91">
        <v>34</v>
      </c>
      <c r="H30" s="91">
        <v>34</v>
      </c>
      <c r="I30" s="91">
        <v>35</v>
      </c>
      <c r="J30" s="141"/>
    </row>
    <row r="31" spans="1:10" ht="36">
      <c r="A31" s="48" t="s">
        <v>29</v>
      </c>
      <c r="B31" s="90">
        <v>1041</v>
      </c>
      <c r="C31" s="50"/>
      <c r="D31" s="91"/>
      <c r="E31" s="91"/>
      <c r="F31" s="91"/>
      <c r="G31" s="91"/>
      <c r="H31" s="91"/>
      <c r="I31" s="91"/>
      <c r="J31" s="141"/>
    </row>
    <row r="32" spans="1:10" ht="24">
      <c r="A32" s="48" t="s">
        <v>30</v>
      </c>
      <c r="B32" s="90">
        <v>1042</v>
      </c>
      <c r="C32" s="50"/>
      <c r="D32" s="91"/>
      <c r="E32" s="91"/>
      <c r="F32" s="91"/>
      <c r="G32" s="91"/>
      <c r="H32" s="91"/>
      <c r="I32" s="91"/>
      <c r="J32" s="141"/>
    </row>
    <row r="33" spans="1:10" ht="24">
      <c r="A33" s="48" t="s">
        <v>31</v>
      </c>
      <c r="B33" s="90">
        <v>1043</v>
      </c>
      <c r="C33" s="50"/>
      <c r="D33" s="91"/>
      <c r="E33" s="91"/>
      <c r="F33" s="91"/>
      <c r="G33" s="91"/>
      <c r="H33" s="91"/>
      <c r="I33" s="91"/>
      <c r="J33" s="141"/>
    </row>
    <row r="34" spans="1:10" ht="15">
      <c r="A34" s="48" t="s">
        <v>32</v>
      </c>
      <c r="B34" s="90">
        <v>1044</v>
      </c>
      <c r="C34" s="50"/>
      <c r="D34" s="91"/>
      <c r="E34" s="91"/>
      <c r="F34" s="91"/>
      <c r="G34" s="91"/>
      <c r="H34" s="91"/>
      <c r="I34" s="91"/>
      <c r="J34" s="141"/>
    </row>
    <row r="35" spans="1:10" ht="15">
      <c r="A35" s="48" t="s">
        <v>33</v>
      </c>
      <c r="B35" s="90">
        <v>1045</v>
      </c>
      <c r="C35" s="50"/>
      <c r="D35" s="91"/>
      <c r="E35" s="91"/>
      <c r="F35" s="91"/>
      <c r="G35" s="91"/>
      <c r="H35" s="91"/>
      <c r="I35" s="91"/>
      <c r="J35" s="141"/>
    </row>
    <row r="36" spans="1:10" ht="15">
      <c r="A36" s="48" t="s">
        <v>34</v>
      </c>
      <c r="B36" s="90">
        <v>1046</v>
      </c>
      <c r="C36" s="50"/>
      <c r="D36" s="91"/>
      <c r="E36" s="91"/>
      <c r="F36" s="91"/>
      <c r="G36" s="91"/>
      <c r="H36" s="91"/>
      <c r="I36" s="91"/>
      <c r="J36" s="141"/>
    </row>
    <row r="37" spans="1:10" ht="15">
      <c r="A37" s="48" t="s">
        <v>35</v>
      </c>
      <c r="B37" s="90">
        <v>1047</v>
      </c>
      <c r="C37" s="50"/>
      <c r="D37" s="91"/>
      <c r="E37" s="91"/>
      <c r="F37" s="91"/>
      <c r="G37" s="91"/>
      <c r="H37" s="91"/>
      <c r="I37" s="91"/>
      <c r="J37" s="141"/>
    </row>
    <row r="38" spans="1:10" ht="24">
      <c r="A38" s="48" t="s">
        <v>36</v>
      </c>
      <c r="B38" s="90">
        <v>1048</v>
      </c>
      <c r="C38" s="50"/>
      <c r="D38" s="91"/>
      <c r="E38" s="91"/>
      <c r="F38" s="91"/>
      <c r="G38" s="91"/>
      <c r="H38" s="91"/>
      <c r="I38" s="91"/>
      <c r="J38" s="141"/>
    </row>
    <row r="39" spans="1:10" ht="24">
      <c r="A39" s="48" t="s">
        <v>37</v>
      </c>
      <c r="B39" s="90">
        <v>1049</v>
      </c>
      <c r="C39" s="50"/>
      <c r="D39" s="91"/>
      <c r="E39" s="91"/>
      <c r="F39" s="91"/>
      <c r="G39" s="91"/>
      <c r="H39" s="91"/>
      <c r="I39" s="91"/>
      <c r="J39" s="141"/>
    </row>
    <row r="40" spans="1:10" ht="48">
      <c r="A40" s="48" t="s">
        <v>38</v>
      </c>
      <c r="B40" s="90">
        <v>1050</v>
      </c>
      <c r="C40" s="50">
        <v>7</v>
      </c>
      <c r="D40" s="91"/>
      <c r="E40" s="91"/>
      <c r="F40" s="91"/>
      <c r="G40" s="91"/>
      <c r="H40" s="91"/>
      <c r="I40" s="91"/>
      <c r="J40" s="141"/>
    </row>
    <row r="41" spans="1:10" ht="24">
      <c r="A41" s="48" t="s">
        <v>39</v>
      </c>
      <c r="B41" s="53" t="s">
        <v>40</v>
      </c>
      <c r="C41" s="50"/>
      <c r="D41" s="91"/>
      <c r="E41" s="91"/>
      <c r="F41" s="91"/>
      <c r="G41" s="91"/>
      <c r="H41" s="91"/>
      <c r="I41" s="91"/>
      <c r="J41" s="141"/>
    </row>
    <row r="42" spans="1:38" s="98" customFormat="1" ht="24">
      <c r="A42" s="87" t="s">
        <v>41</v>
      </c>
      <c r="B42" s="93">
        <v>1051</v>
      </c>
      <c r="C42" s="120">
        <f>C43+C44+C45+C46+C47+C48+C49+C50+C51+C52+C53+C54+C55+C56+C57+C58+C59+C60+C61+C62+C63+C64+C65+C66+C67+C68+C69+C70</f>
        <v>538</v>
      </c>
      <c r="D42" s="120">
        <f>D43+D44+D45+D46+D47+D48+D49+D50+D51+D52+D53+D54+D55+D56+D57+D58+D59+D60+D61+D62+D63+D64+D65+D66+D67</f>
        <v>2422</v>
      </c>
      <c r="E42" s="94">
        <f>E43+E44+E45+E46+E47+E48+E49+E50+E51+E52+E53+E54+E55+E56+E57+E58+E59+E60+E61+E62+E63+E64+E65+E66+E67+E68+E69+E70+E71+E72+E73+E74+E75+E76+E77+E78</f>
        <v>2376</v>
      </c>
      <c r="F42" s="94">
        <f>F43+F44+F45+F46+F47+F48+F49+F50+F51+F52+F53+F54+F55+F56+F57+F58+F59+F60+F61+F62+F63+F64+F65+F66+F67+F68+F69+F70+F71+F72+F73+F74+F75+F76+F77+F78</f>
        <v>598</v>
      </c>
      <c r="G42" s="94">
        <f>G43+G44+G45+G46+G47+G48+G49+G50+G51+G52+G53+G54+G55+G56+G57+G58+G59+G60+G61+G62+G63+G64+G65+G66+G67+G68+G69+G70+G71+G72+G73+G74+G75+G76+G77+G78</f>
        <v>588</v>
      </c>
      <c r="H42" s="94">
        <f>H43+H44+H45+H46+H47+H48+H49+H50+H51+H52+H53+H54+H55+H56+H57+H58+H59+H60+H61+H62+H63+H64+H65+H66+H67+H68+H69+H70+H71+H72+H73+H74+H75+H76+H77+H78</f>
        <v>592</v>
      </c>
      <c r="I42" s="94">
        <f>I43+I44+I45+I46+I47+I48+I49+I50+I51+I52+I53+I54+I55+I56+I57+I58+I59+I60+I61+I62+I63+I64+I65+I66+I67+I68+I69+I70+I71+I72+I73+I74+I75+I76+I77+I78</f>
        <v>598</v>
      </c>
      <c r="J42" s="141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</row>
    <row r="43" spans="1:11" ht="15">
      <c r="A43" s="48" t="s">
        <v>373</v>
      </c>
      <c r="B43" s="90" t="s">
        <v>181</v>
      </c>
      <c r="C43" s="100">
        <v>175</v>
      </c>
      <c r="D43" s="91">
        <v>1660</v>
      </c>
      <c r="E43" s="91">
        <f>1876+1-E44+26</f>
        <v>1333</v>
      </c>
      <c r="F43" s="91">
        <v>333</v>
      </c>
      <c r="G43" s="91">
        <v>333</v>
      </c>
      <c r="H43" s="91">
        <v>333</v>
      </c>
      <c r="I43" s="91">
        <v>334</v>
      </c>
      <c r="J43" s="141"/>
      <c r="K43" s="101"/>
    </row>
    <row r="44" spans="1:11" ht="24">
      <c r="A44" s="48" t="s">
        <v>169</v>
      </c>
      <c r="B44" s="90" t="s">
        <v>182</v>
      </c>
      <c r="C44" s="100">
        <v>155</v>
      </c>
      <c r="D44" s="91">
        <v>439</v>
      </c>
      <c r="E44" s="91">
        <v>570</v>
      </c>
      <c r="F44" s="91">
        <v>142</v>
      </c>
      <c r="G44" s="91">
        <v>142</v>
      </c>
      <c r="H44" s="91">
        <v>142</v>
      </c>
      <c r="I44" s="91">
        <v>144</v>
      </c>
      <c r="J44" s="141"/>
      <c r="K44" s="101"/>
    </row>
    <row r="45" spans="1:11" ht="15">
      <c r="A45" s="48" t="s">
        <v>170</v>
      </c>
      <c r="B45" s="90" t="s">
        <v>183</v>
      </c>
      <c r="C45" s="100">
        <v>5</v>
      </c>
      <c r="D45" s="91">
        <v>10</v>
      </c>
      <c r="E45" s="91">
        <v>14</v>
      </c>
      <c r="F45" s="91">
        <v>7</v>
      </c>
      <c r="G45" s="91"/>
      <c r="H45" s="91"/>
      <c r="I45" s="91">
        <v>7</v>
      </c>
      <c r="J45" s="141"/>
      <c r="K45" s="101"/>
    </row>
    <row r="46" spans="1:11" ht="15">
      <c r="A46" s="48" t="s">
        <v>171</v>
      </c>
      <c r="B46" s="90" t="s">
        <v>184</v>
      </c>
      <c r="C46" s="100">
        <v>2</v>
      </c>
      <c r="D46" s="91">
        <v>9</v>
      </c>
      <c r="E46" s="91">
        <v>93</v>
      </c>
      <c r="F46" s="91">
        <v>23</v>
      </c>
      <c r="G46" s="91">
        <v>24</v>
      </c>
      <c r="H46" s="91">
        <v>24</v>
      </c>
      <c r="I46" s="91">
        <v>22</v>
      </c>
      <c r="J46" s="141"/>
      <c r="K46" s="101"/>
    </row>
    <row r="47" spans="1:29" ht="15">
      <c r="A47" s="48" t="s">
        <v>172</v>
      </c>
      <c r="B47" s="90" t="s">
        <v>185</v>
      </c>
      <c r="C47" s="100">
        <v>10</v>
      </c>
      <c r="D47" s="91">
        <v>48</v>
      </c>
      <c r="E47" s="91">
        <v>73</v>
      </c>
      <c r="F47" s="91">
        <v>18</v>
      </c>
      <c r="G47" s="91">
        <v>18</v>
      </c>
      <c r="H47" s="91">
        <v>18</v>
      </c>
      <c r="I47" s="91">
        <v>19</v>
      </c>
      <c r="J47" s="141"/>
      <c r="K47" s="101"/>
      <c r="AC47" s="101"/>
    </row>
    <row r="48" spans="1:29" ht="15">
      <c r="A48" s="48" t="s">
        <v>173</v>
      </c>
      <c r="B48" s="90" t="s">
        <v>186</v>
      </c>
      <c r="C48" s="100">
        <v>5</v>
      </c>
      <c r="D48" s="91">
        <v>15</v>
      </c>
      <c r="E48" s="91">
        <v>22</v>
      </c>
      <c r="F48" s="91">
        <v>5</v>
      </c>
      <c r="G48" s="91">
        <v>5</v>
      </c>
      <c r="H48" s="91">
        <v>6</v>
      </c>
      <c r="I48" s="91">
        <v>6</v>
      </c>
      <c r="J48" s="141"/>
      <c r="K48" s="101"/>
      <c r="AC48" s="101"/>
    </row>
    <row r="49" spans="1:11" ht="15">
      <c r="A49" s="48" t="s">
        <v>174</v>
      </c>
      <c r="B49" s="90" t="s">
        <v>187</v>
      </c>
      <c r="C49" s="100">
        <v>44</v>
      </c>
      <c r="D49" s="91">
        <v>168</v>
      </c>
      <c r="E49" s="91">
        <v>254</v>
      </c>
      <c r="F49" s="91">
        <v>63</v>
      </c>
      <c r="G49" s="91">
        <v>63</v>
      </c>
      <c r="H49" s="91">
        <v>64</v>
      </c>
      <c r="I49" s="91">
        <v>64</v>
      </c>
      <c r="J49" s="141"/>
      <c r="K49" s="101"/>
    </row>
    <row r="50" spans="1:29" ht="15">
      <c r="A50" s="48" t="s">
        <v>175</v>
      </c>
      <c r="B50" s="90" t="s">
        <v>188</v>
      </c>
      <c r="C50" s="100"/>
      <c r="D50" s="91">
        <v>9</v>
      </c>
      <c r="E50" s="91"/>
      <c r="F50" s="91"/>
      <c r="G50" s="91"/>
      <c r="H50" s="91"/>
      <c r="I50" s="91"/>
      <c r="J50" s="141"/>
      <c r="K50" s="101"/>
      <c r="AC50" s="101"/>
    </row>
    <row r="51" spans="1:29" ht="15">
      <c r="A51" s="48" t="s">
        <v>176</v>
      </c>
      <c r="B51" s="90" t="s">
        <v>189</v>
      </c>
      <c r="C51" s="100"/>
      <c r="D51" s="91"/>
      <c r="E51" s="91"/>
      <c r="F51" s="91"/>
      <c r="G51" s="91"/>
      <c r="H51" s="91"/>
      <c r="I51" s="91"/>
      <c r="J51" s="141"/>
      <c r="K51" s="101"/>
      <c r="AC51" s="101"/>
    </row>
    <row r="52" spans="1:29" ht="15">
      <c r="A52" s="48" t="s">
        <v>177</v>
      </c>
      <c r="B52" s="90" t="s">
        <v>190</v>
      </c>
      <c r="C52" s="100"/>
      <c r="D52" s="91">
        <v>2</v>
      </c>
      <c r="E52" s="91"/>
      <c r="F52" s="91"/>
      <c r="G52" s="91"/>
      <c r="H52" s="91"/>
      <c r="I52" s="91"/>
      <c r="J52" s="141"/>
      <c r="K52" s="101"/>
      <c r="AC52" s="101"/>
    </row>
    <row r="53" spans="1:29" ht="24">
      <c r="A53" s="48" t="s">
        <v>178</v>
      </c>
      <c r="B53" s="90" t="s">
        <v>191</v>
      </c>
      <c r="C53" s="100">
        <v>2</v>
      </c>
      <c r="D53" s="91">
        <v>2</v>
      </c>
      <c r="E53" s="91">
        <v>2</v>
      </c>
      <c r="F53" s="91">
        <v>1</v>
      </c>
      <c r="G53" s="91"/>
      <c r="H53" s="91">
        <v>1</v>
      </c>
      <c r="I53" s="91"/>
      <c r="J53" s="141"/>
      <c r="K53" s="101"/>
      <c r="AC53" s="101"/>
    </row>
    <row r="54" spans="1:29" ht="24">
      <c r="A54" s="48" t="s">
        <v>346</v>
      </c>
      <c r="B54" s="90" t="s">
        <v>192</v>
      </c>
      <c r="C54" s="100"/>
      <c r="D54" s="91"/>
      <c r="E54" s="91">
        <f>7+1</f>
        <v>8</v>
      </c>
      <c r="F54" s="91">
        <v>2</v>
      </c>
      <c r="G54" s="91">
        <v>2</v>
      </c>
      <c r="H54" s="91">
        <v>2</v>
      </c>
      <c r="I54" s="91">
        <v>2</v>
      </c>
      <c r="J54" s="141"/>
      <c r="K54" s="101"/>
      <c r="AC54" s="101"/>
    </row>
    <row r="55" spans="1:29" ht="24">
      <c r="A55" s="48" t="s">
        <v>371</v>
      </c>
      <c r="B55" s="90" t="s">
        <v>193</v>
      </c>
      <c r="C55" s="100"/>
      <c r="D55" s="91">
        <v>3</v>
      </c>
      <c r="E55" s="91">
        <v>3</v>
      </c>
      <c r="F55" s="91"/>
      <c r="G55" s="91">
        <v>1</v>
      </c>
      <c r="H55" s="91">
        <v>2</v>
      </c>
      <c r="I55" s="91"/>
      <c r="J55" s="141"/>
      <c r="K55" s="101"/>
      <c r="AC55" s="101"/>
    </row>
    <row r="56" spans="1:29" ht="15">
      <c r="A56" s="48" t="s">
        <v>179</v>
      </c>
      <c r="B56" s="90" t="s">
        <v>194</v>
      </c>
      <c r="C56" s="100"/>
      <c r="D56" s="91"/>
      <c r="E56" s="91"/>
      <c r="F56" s="91"/>
      <c r="G56" s="91"/>
      <c r="H56" s="91"/>
      <c r="I56" s="91"/>
      <c r="J56" s="141"/>
      <c r="K56" s="101"/>
      <c r="AC56" s="101"/>
    </row>
    <row r="57" spans="1:29" ht="15">
      <c r="A57" s="48" t="s">
        <v>180</v>
      </c>
      <c r="B57" s="90" t="s">
        <v>195</v>
      </c>
      <c r="C57" s="100"/>
      <c r="D57" s="91">
        <v>1</v>
      </c>
      <c r="E57" s="91"/>
      <c r="F57" s="91"/>
      <c r="G57" s="91"/>
      <c r="H57" s="91"/>
      <c r="I57" s="91"/>
      <c r="J57" s="141"/>
      <c r="K57" s="101"/>
      <c r="AC57" s="101"/>
    </row>
    <row r="58" spans="1:29" ht="15">
      <c r="A58" s="48" t="s">
        <v>343</v>
      </c>
      <c r="B58" s="90" t="s">
        <v>196</v>
      </c>
      <c r="C58" s="100"/>
      <c r="D58" s="91"/>
      <c r="E58" s="91">
        <v>2</v>
      </c>
      <c r="F58" s="91">
        <v>2</v>
      </c>
      <c r="G58" s="91"/>
      <c r="H58" s="91"/>
      <c r="I58" s="91"/>
      <c r="J58" s="141"/>
      <c r="K58" s="101"/>
      <c r="AC58" s="101"/>
    </row>
    <row r="59" spans="1:29" ht="24">
      <c r="A59" s="48" t="s">
        <v>263</v>
      </c>
      <c r="B59" s="90" t="s">
        <v>213</v>
      </c>
      <c r="C59" s="100"/>
      <c r="D59" s="91">
        <v>7</v>
      </c>
      <c r="E59" s="91"/>
      <c r="F59" s="91"/>
      <c r="G59" s="91"/>
      <c r="H59" s="91"/>
      <c r="I59" s="91"/>
      <c r="J59" s="141"/>
      <c r="K59" s="101"/>
      <c r="AC59" s="101"/>
    </row>
    <row r="60" spans="1:11" ht="15">
      <c r="A60" s="48" t="s">
        <v>215</v>
      </c>
      <c r="B60" s="90" t="s">
        <v>214</v>
      </c>
      <c r="C60" s="100">
        <v>2</v>
      </c>
      <c r="D60" s="91"/>
      <c r="E60" s="91"/>
      <c r="F60" s="91"/>
      <c r="G60" s="91"/>
      <c r="H60" s="91"/>
      <c r="I60" s="91"/>
      <c r="J60" s="141"/>
      <c r="K60" s="101"/>
    </row>
    <row r="61" spans="1:11" ht="24">
      <c r="A61" s="48" t="s">
        <v>286</v>
      </c>
      <c r="B61" s="90" t="s">
        <v>216</v>
      </c>
      <c r="C61" s="100">
        <v>127</v>
      </c>
      <c r="D61" s="91"/>
      <c r="E61" s="91"/>
      <c r="F61" s="91"/>
      <c r="G61" s="91"/>
      <c r="H61" s="91"/>
      <c r="I61" s="91"/>
      <c r="J61" s="141"/>
      <c r="K61" s="101"/>
    </row>
    <row r="62" spans="1:11" ht="24">
      <c r="A62" s="48" t="s">
        <v>287</v>
      </c>
      <c r="B62" s="90" t="s">
        <v>217</v>
      </c>
      <c r="C62" s="100">
        <v>3</v>
      </c>
      <c r="D62" s="91"/>
      <c r="E62" s="91">
        <v>2</v>
      </c>
      <c r="F62" s="91">
        <v>2</v>
      </c>
      <c r="G62" s="91"/>
      <c r="H62" s="91"/>
      <c r="I62" s="91"/>
      <c r="J62" s="141"/>
      <c r="K62" s="101"/>
    </row>
    <row r="63" spans="1:11" ht="15">
      <c r="A63" s="48" t="s">
        <v>261</v>
      </c>
      <c r="B63" s="90" t="s">
        <v>242</v>
      </c>
      <c r="C63" s="100"/>
      <c r="D63" s="91"/>
      <c r="E63" s="91"/>
      <c r="F63" s="91"/>
      <c r="G63" s="91"/>
      <c r="H63" s="91"/>
      <c r="I63" s="91"/>
      <c r="J63" s="141"/>
      <c r="K63" s="101"/>
    </row>
    <row r="64" spans="1:11" ht="15">
      <c r="A64" s="48" t="s">
        <v>262</v>
      </c>
      <c r="B64" s="90" t="s">
        <v>243</v>
      </c>
      <c r="C64" s="100"/>
      <c r="D64" s="91"/>
      <c r="E64" s="91"/>
      <c r="F64" s="91"/>
      <c r="G64" s="91"/>
      <c r="H64" s="91"/>
      <c r="I64" s="91"/>
      <c r="J64" s="141"/>
      <c r="K64" s="101"/>
    </row>
    <row r="65" spans="1:29" ht="24">
      <c r="A65" s="48" t="s">
        <v>265</v>
      </c>
      <c r="B65" s="90" t="s">
        <v>264</v>
      </c>
      <c r="C65" s="100"/>
      <c r="D65" s="91"/>
      <c r="E65" s="91"/>
      <c r="F65" s="91"/>
      <c r="G65" s="91"/>
      <c r="H65" s="91"/>
      <c r="I65" s="91"/>
      <c r="J65" s="141"/>
      <c r="K65" s="101"/>
      <c r="AC65" s="101"/>
    </row>
    <row r="66" spans="1:29" ht="15">
      <c r="A66" s="48" t="s">
        <v>273</v>
      </c>
      <c r="B66" s="90" t="s">
        <v>272</v>
      </c>
      <c r="C66" s="100"/>
      <c r="D66" s="91">
        <v>29</v>
      </c>
      <c r="E66" s="91"/>
      <c r="F66" s="91"/>
      <c r="G66" s="91"/>
      <c r="H66" s="91"/>
      <c r="I66" s="91"/>
      <c r="J66" s="141"/>
      <c r="K66" s="101"/>
      <c r="AC66" s="101"/>
    </row>
    <row r="67" spans="1:29" ht="15">
      <c r="A67" s="48" t="s">
        <v>274</v>
      </c>
      <c r="B67" s="90" t="s">
        <v>275</v>
      </c>
      <c r="C67" s="100"/>
      <c r="D67" s="91">
        <v>20</v>
      </c>
      <c r="E67" s="91"/>
      <c r="F67" s="91"/>
      <c r="G67" s="91"/>
      <c r="H67" s="91"/>
      <c r="I67" s="91"/>
      <c r="J67" s="141"/>
      <c r="K67" s="101"/>
      <c r="AC67" s="101"/>
    </row>
    <row r="68" spans="1:29" ht="48">
      <c r="A68" s="48" t="s">
        <v>291</v>
      </c>
      <c r="B68" s="90" t="s">
        <v>288</v>
      </c>
      <c r="C68" s="100">
        <v>3</v>
      </c>
      <c r="D68" s="91"/>
      <c r="E68" s="91"/>
      <c r="F68" s="91"/>
      <c r="G68" s="91"/>
      <c r="H68" s="91"/>
      <c r="I68" s="91"/>
      <c r="J68" s="141"/>
      <c r="K68" s="101"/>
      <c r="AC68" s="101"/>
    </row>
    <row r="69" spans="1:29" ht="24">
      <c r="A69" s="48" t="s">
        <v>292</v>
      </c>
      <c r="B69" s="90" t="s">
        <v>289</v>
      </c>
      <c r="C69" s="100">
        <v>3</v>
      </c>
      <c r="D69" s="91"/>
      <c r="E69" s="91"/>
      <c r="F69" s="91"/>
      <c r="G69" s="91"/>
      <c r="H69" s="91"/>
      <c r="I69" s="91"/>
      <c r="J69" s="141"/>
      <c r="K69" s="101"/>
      <c r="AC69" s="101"/>
    </row>
    <row r="70" spans="1:29" ht="24">
      <c r="A70" s="48" t="s">
        <v>293</v>
      </c>
      <c r="B70" s="90" t="s">
        <v>290</v>
      </c>
      <c r="C70" s="100">
        <v>2</v>
      </c>
      <c r="D70" s="91"/>
      <c r="E70" s="91"/>
      <c r="F70" s="91"/>
      <c r="G70" s="91"/>
      <c r="H70" s="91"/>
      <c r="I70" s="91"/>
      <c r="J70" s="141"/>
      <c r="K70" s="101"/>
      <c r="AC70" s="101"/>
    </row>
    <row r="71" spans="1:10" ht="13.5" customHeight="1">
      <c r="A71" s="48" t="s">
        <v>42</v>
      </c>
      <c r="B71" s="90">
        <v>1060</v>
      </c>
      <c r="C71" s="50"/>
      <c r="D71" s="91"/>
      <c r="E71" s="91"/>
      <c r="F71" s="91"/>
      <c r="G71" s="91"/>
      <c r="H71" s="91"/>
      <c r="I71" s="91"/>
      <c r="J71" s="141"/>
    </row>
    <row r="72" spans="1:10" ht="13.5" customHeight="1">
      <c r="A72" s="48" t="s">
        <v>43</v>
      </c>
      <c r="B72" s="90">
        <v>1061</v>
      </c>
      <c r="C72" s="50"/>
      <c r="D72" s="91"/>
      <c r="E72" s="91"/>
      <c r="F72" s="91"/>
      <c r="G72" s="91"/>
      <c r="H72" s="91"/>
      <c r="I72" s="91"/>
      <c r="J72" s="141"/>
    </row>
    <row r="73" spans="1:10" ht="15">
      <c r="A73" s="48" t="s">
        <v>44</v>
      </c>
      <c r="B73" s="90">
        <v>1062</v>
      </c>
      <c r="C73" s="50"/>
      <c r="D73" s="91"/>
      <c r="E73" s="91"/>
      <c r="F73" s="91"/>
      <c r="G73" s="91"/>
      <c r="H73" s="91"/>
      <c r="I73" s="91"/>
      <c r="J73" s="141"/>
    </row>
    <row r="74" spans="1:10" ht="12.75" customHeight="1">
      <c r="A74" s="48" t="s">
        <v>27</v>
      </c>
      <c r="B74" s="90">
        <v>1063</v>
      </c>
      <c r="C74" s="50"/>
      <c r="D74" s="91"/>
      <c r="E74" s="91"/>
      <c r="F74" s="91"/>
      <c r="G74" s="91"/>
      <c r="H74" s="91"/>
      <c r="I74" s="91"/>
      <c r="J74" s="141"/>
    </row>
    <row r="75" spans="1:10" ht="13.5" customHeight="1">
      <c r="A75" s="48" t="s">
        <v>28</v>
      </c>
      <c r="B75" s="90">
        <v>1064</v>
      </c>
      <c r="C75" s="50"/>
      <c r="D75" s="91"/>
      <c r="E75" s="91"/>
      <c r="F75" s="91"/>
      <c r="G75" s="91"/>
      <c r="H75" s="91"/>
      <c r="I75" s="91"/>
      <c r="J75" s="141"/>
    </row>
    <row r="76" spans="1:10" ht="24">
      <c r="A76" s="48" t="s">
        <v>45</v>
      </c>
      <c r="B76" s="90">
        <v>1065</v>
      </c>
      <c r="C76" s="50"/>
      <c r="D76" s="91"/>
      <c r="E76" s="91"/>
      <c r="F76" s="91"/>
      <c r="G76" s="91"/>
      <c r="H76" s="91"/>
      <c r="I76" s="91"/>
      <c r="J76" s="141"/>
    </row>
    <row r="77" spans="1:10" ht="13.5" customHeight="1">
      <c r="A77" s="48" t="s">
        <v>46</v>
      </c>
      <c r="B77" s="90">
        <v>1066</v>
      </c>
      <c r="C77" s="50"/>
      <c r="D77" s="91"/>
      <c r="E77" s="91"/>
      <c r="F77" s="91"/>
      <c r="G77" s="91"/>
      <c r="H77" s="91"/>
      <c r="I77" s="91"/>
      <c r="J77" s="141"/>
    </row>
    <row r="78" spans="1:10" ht="15">
      <c r="A78" s="48" t="s">
        <v>47</v>
      </c>
      <c r="B78" s="90">
        <v>1067</v>
      </c>
      <c r="C78" s="50"/>
      <c r="D78" s="91"/>
      <c r="E78" s="91"/>
      <c r="F78" s="91"/>
      <c r="G78" s="91"/>
      <c r="H78" s="91"/>
      <c r="I78" s="91"/>
      <c r="J78" s="141"/>
    </row>
    <row r="79" spans="1:38" s="98" customFormat="1" ht="24">
      <c r="A79" s="87" t="s">
        <v>246</v>
      </c>
      <c r="B79" s="93">
        <v>1070</v>
      </c>
      <c r="C79" s="94">
        <f>C80+C81+C82+C83+C84</f>
        <v>4799</v>
      </c>
      <c r="D79" s="94">
        <f aca="true" t="shared" si="3" ref="D79:I79">D80+D81+D82+D83+D84+D85+D86</f>
        <v>8905</v>
      </c>
      <c r="E79" s="94">
        <f t="shared" si="3"/>
        <v>11527</v>
      </c>
      <c r="F79" s="94">
        <f t="shared" si="3"/>
        <v>2698</v>
      </c>
      <c r="G79" s="94">
        <f t="shared" si="3"/>
        <v>3073</v>
      </c>
      <c r="H79" s="94">
        <f t="shared" si="3"/>
        <v>3113</v>
      </c>
      <c r="I79" s="94">
        <f t="shared" si="3"/>
        <v>2643</v>
      </c>
      <c r="J79" s="141"/>
      <c r="K79" s="102"/>
      <c r="L79" s="97"/>
      <c r="M79" s="97"/>
      <c r="N79" s="103"/>
      <c r="O79" s="103"/>
      <c r="P79" s="103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</row>
    <row r="80" spans="1:38" s="98" customFormat="1" ht="15.75">
      <c r="A80" s="48" t="s">
        <v>295</v>
      </c>
      <c r="B80" s="187" t="s">
        <v>356</v>
      </c>
      <c r="C80" s="91">
        <v>4423</v>
      </c>
      <c r="D80" s="91"/>
      <c r="E80" s="91"/>
      <c r="F80" s="91"/>
      <c r="G80" s="91"/>
      <c r="H80" s="91"/>
      <c r="I80" s="91"/>
      <c r="J80" s="141"/>
      <c r="K80" s="102"/>
      <c r="L80" s="97"/>
      <c r="M80" s="97"/>
      <c r="N80" s="103"/>
      <c r="O80" s="103"/>
      <c r="P80" s="103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</row>
    <row r="81" spans="1:16" ht="48">
      <c r="A81" s="48" t="s">
        <v>294</v>
      </c>
      <c r="B81" s="187" t="s">
        <v>357</v>
      </c>
      <c r="C81" s="99"/>
      <c r="D81" s="91">
        <v>8847</v>
      </c>
      <c r="E81" s="91">
        <v>11364</v>
      </c>
      <c r="F81" s="91">
        <v>2658</v>
      </c>
      <c r="G81" s="91">
        <v>3033</v>
      </c>
      <c r="H81" s="91">
        <v>3072</v>
      </c>
      <c r="I81" s="91">
        <v>2601</v>
      </c>
      <c r="J81" s="141"/>
      <c r="K81" s="105"/>
      <c r="N81" s="106"/>
      <c r="O81" s="106"/>
      <c r="P81" s="106"/>
    </row>
    <row r="82" spans="1:16" ht="60">
      <c r="A82" s="48" t="s">
        <v>165</v>
      </c>
      <c r="B82" s="187" t="s">
        <v>358</v>
      </c>
      <c r="C82" s="99">
        <v>339</v>
      </c>
      <c r="D82" s="91">
        <v>21</v>
      </c>
      <c r="E82" s="91">
        <v>137</v>
      </c>
      <c r="F82" s="91">
        <v>34</v>
      </c>
      <c r="G82" s="91">
        <v>34</v>
      </c>
      <c r="H82" s="91">
        <v>34</v>
      </c>
      <c r="I82" s="91">
        <v>35</v>
      </c>
      <c r="J82" s="141"/>
      <c r="N82" s="106"/>
      <c r="O82" s="106"/>
      <c r="P82" s="106"/>
    </row>
    <row r="83" spans="1:16" ht="24">
      <c r="A83" s="48" t="s">
        <v>296</v>
      </c>
      <c r="B83" s="187" t="s">
        <v>359</v>
      </c>
      <c r="C83" s="99">
        <v>16</v>
      </c>
      <c r="D83" s="91"/>
      <c r="E83" s="91"/>
      <c r="F83" s="91"/>
      <c r="G83" s="91"/>
      <c r="H83" s="91"/>
      <c r="I83" s="91"/>
      <c r="J83" s="141"/>
      <c r="N83" s="106"/>
      <c r="O83" s="106"/>
      <c r="P83" s="106"/>
    </row>
    <row r="84" spans="1:16" ht="120">
      <c r="A84" s="188" t="s">
        <v>257</v>
      </c>
      <c r="B84" s="187" t="s">
        <v>360</v>
      </c>
      <c r="C84" s="99">
        <v>21</v>
      </c>
      <c r="D84" s="91"/>
      <c r="E84" s="91"/>
      <c r="F84" s="91"/>
      <c r="G84" s="91"/>
      <c r="H84" s="91"/>
      <c r="I84" s="91"/>
      <c r="J84" s="141"/>
      <c r="N84" s="106"/>
      <c r="O84" s="106"/>
      <c r="P84" s="106"/>
    </row>
    <row r="85" spans="1:16" ht="24">
      <c r="A85" s="188" t="s">
        <v>328</v>
      </c>
      <c r="B85" s="187" t="s">
        <v>361</v>
      </c>
      <c r="C85" s="99"/>
      <c r="D85" s="91">
        <v>6</v>
      </c>
      <c r="E85" s="91"/>
      <c r="F85" s="91"/>
      <c r="G85" s="91"/>
      <c r="H85" s="91"/>
      <c r="I85" s="91"/>
      <c r="J85" s="141"/>
      <c r="N85" s="106"/>
      <c r="O85" s="106"/>
      <c r="P85" s="106"/>
    </row>
    <row r="86" spans="1:16" ht="15">
      <c r="A86" s="188" t="s">
        <v>329</v>
      </c>
      <c r="B86" s="187" t="s">
        <v>362</v>
      </c>
      <c r="C86" s="99"/>
      <c r="D86" s="91">
        <v>31</v>
      </c>
      <c r="E86" s="91">
        <v>26</v>
      </c>
      <c r="F86" s="91">
        <v>6</v>
      </c>
      <c r="G86" s="91">
        <v>6</v>
      </c>
      <c r="H86" s="91">
        <v>7</v>
      </c>
      <c r="I86" s="91">
        <v>7</v>
      </c>
      <c r="J86" s="141"/>
      <c r="N86" s="106"/>
      <c r="O86" s="106"/>
      <c r="P86" s="106"/>
    </row>
    <row r="87" spans="1:38" s="98" customFormat="1" ht="24">
      <c r="A87" s="107" t="s">
        <v>48</v>
      </c>
      <c r="B87" s="93">
        <v>1080</v>
      </c>
      <c r="C87" s="94">
        <f>C88+C89+C90+C91+C92+C93+C94+C95+C96+C97+C99+C100+C102+C103+C104+C105+C106+C107+C108+C109+C110+C114+C115+C116+C117+C118+C119+C120+C121+C122</f>
        <v>998</v>
      </c>
      <c r="D87" s="94">
        <f>D88+D89+D90+D91+D92+D93+D94+D95+D96+D97+D98+D99+D100+D101+D102+D103+D104+D105+D106+D107+D108+D109+D110+D111+D112+D113+D114+D115+D116+D117+D118+D119+D120+D121+D122+D123+D124</f>
        <v>831</v>
      </c>
      <c r="E87" s="94">
        <f>E88+E89+E90+E91+E92+E93+E94+E95+E96+E97+E98+E99+E100+E101+E102+E103+E104+E105+E106+E107+E108+E109+E110+E111+E112+E113+E114+E115+E116+E117+E118+E119+E120+E121+E122+E123</f>
        <v>1457</v>
      </c>
      <c r="F87" s="94">
        <f>F88+F89+F90+F91+F92+F93+F94+F95+F96+F97+F98+F99+F100+F101+F102+F103+F104+F105+F106+F107+F108+F109+F110+F111+F112+F113+F114+F115+F116+F117+F118+F119+F120+F121+F122+F123</f>
        <v>177</v>
      </c>
      <c r="G87" s="94">
        <f>G88+G89+G90+G91+G92+G93+G94+G95+G96+G97+G98+G99+G100+G101+G102+G103+G104+G105+G106+G107+G108+G109+G110+G111+G112+G113+G114+G115+G116+G117+G118+G119+G120+G121+G122+G123</f>
        <v>562</v>
      </c>
      <c r="H87" s="94">
        <f>H88+H89+H90+H91+H92+H93+H94+H95+H96+H97+H98+H99+H100+H101+H102+H103+H104+H105+H106+H107+H108+H109+H110+H111+H112+H113+H114+H115+H116+H117+H118+H119+H120+H121+H122+H123</f>
        <v>598</v>
      </c>
      <c r="I87" s="94">
        <f>I88+I89+I90+I91+I92+I93+I94+I95+I96+I97+I98+I99+I100+I101+I102+I103+I104+I105+I106+I107+I108+I109+I110+I111+I112+I113+I114+I115+I116+I117+I118+I119+I120+I121+I122+I123</f>
        <v>120</v>
      </c>
      <c r="J87" s="141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</row>
    <row r="88" spans="1:29" ht="36">
      <c r="A88" s="108" t="s">
        <v>347</v>
      </c>
      <c r="B88" s="90" t="s">
        <v>219</v>
      </c>
      <c r="C88" s="99"/>
      <c r="D88" s="91"/>
      <c r="E88" s="91">
        <v>8</v>
      </c>
      <c r="F88" s="91">
        <v>8</v>
      </c>
      <c r="G88" s="91"/>
      <c r="H88" s="91"/>
      <c r="I88" s="91"/>
      <c r="J88" s="141"/>
      <c r="K88" s="101"/>
      <c r="AC88" s="109"/>
    </row>
    <row r="89" spans="1:29" ht="24">
      <c r="A89" s="108" t="s">
        <v>197</v>
      </c>
      <c r="B89" s="90" t="s">
        <v>220</v>
      </c>
      <c r="C89" s="99">
        <v>2</v>
      </c>
      <c r="D89" s="91">
        <v>6</v>
      </c>
      <c r="E89" s="91"/>
      <c r="F89" s="91"/>
      <c r="G89" s="91"/>
      <c r="H89" s="91"/>
      <c r="I89" s="91"/>
      <c r="J89" s="141"/>
      <c r="K89" s="101"/>
      <c r="AC89" s="109"/>
    </row>
    <row r="90" spans="1:29" ht="15">
      <c r="A90" s="108" t="s">
        <v>345</v>
      </c>
      <c r="B90" s="90" t="s">
        <v>221</v>
      </c>
      <c r="C90" s="99"/>
      <c r="D90" s="91">
        <v>135</v>
      </c>
      <c r="E90" s="91">
        <v>236</v>
      </c>
      <c r="F90" s="91">
        <v>59</v>
      </c>
      <c r="G90" s="91">
        <v>59</v>
      </c>
      <c r="H90" s="91">
        <v>59</v>
      </c>
      <c r="I90" s="91">
        <v>59</v>
      </c>
      <c r="J90" s="141"/>
      <c r="K90" s="101"/>
      <c r="AC90" s="109"/>
    </row>
    <row r="91" spans="1:29" ht="15">
      <c r="A91" s="108" t="s">
        <v>198</v>
      </c>
      <c r="B91" s="90" t="s">
        <v>222</v>
      </c>
      <c r="C91" s="99">
        <v>1</v>
      </c>
      <c r="D91" s="91">
        <v>2</v>
      </c>
      <c r="E91" s="91"/>
      <c r="F91" s="91"/>
      <c r="G91" s="91"/>
      <c r="H91" s="91"/>
      <c r="I91" s="91"/>
      <c r="J91" s="141"/>
      <c r="K91" s="101"/>
      <c r="AC91" s="109"/>
    </row>
    <row r="92" spans="1:11" ht="24">
      <c r="A92" s="108" t="s">
        <v>297</v>
      </c>
      <c r="B92" s="90" t="s">
        <v>223</v>
      </c>
      <c r="C92" s="99">
        <v>1</v>
      </c>
      <c r="D92" s="91"/>
      <c r="E92" s="91">
        <v>1</v>
      </c>
      <c r="F92" s="91">
        <v>1</v>
      </c>
      <c r="G92" s="91"/>
      <c r="H92" s="91"/>
      <c r="I92" s="91"/>
      <c r="J92" s="141"/>
      <c r="K92" s="101"/>
    </row>
    <row r="93" spans="1:29" ht="36">
      <c r="A93" s="108" t="s">
        <v>218</v>
      </c>
      <c r="B93" s="90" t="s">
        <v>224</v>
      </c>
      <c r="C93" s="99">
        <v>8</v>
      </c>
      <c r="D93" s="91">
        <v>7</v>
      </c>
      <c r="E93" s="91">
        <v>9</v>
      </c>
      <c r="F93" s="91"/>
      <c r="G93" s="91">
        <v>4</v>
      </c>
      <c r="H93" s="91">
        <v>5</v>
      </c>
      <c r="I93" s="91"/>
      <c r="J93" s="141"/>
      <c r="K93" s="101"/>
      <c r="AC93" s="109"/>
    </row>
    <row r="94" spans="1:29" ht="36">
      <c r="A94" s="108" t="s">
        <v>199</v>
      </c>
      <c r="B94" s="90" t="s">
        <v>225</v>
      </c>
      <c r="C94" s="99">
        <v>156</v>
      </c>
      <c r="D94" s="91">
        <v>197</v>
      </c>
      <c r="E94" s="91">
        <v>220</v>
      </c>
      <c r="F94" s="91"/>
      <c r="G94" s="91">
        <v>110</v>
      </c>
      <c r="H94" s="91">
        <v>110</v>
      </c>
      <c r="I94" s="91"/>
      <c r="J94" s="141"/>
      <c r="K94" s="101"/>
      <c r="AC94" s="109"/>
    </row>
    <row r="95" spans="1:29" ht="24">
      <c r="A95" s="108" t="s">
        <v>200</v>
      </c>
      <c r="B95" s="90" t="s">
        <v>226</v>
      </c>
      <c r="C95" s="99">
        <v>14</v>
      </c>
      <c r="D95" s="91">
        <v>15</v>
      </c>
      <c r="E95" s="91">
        <v>18</v>
      </c>
      <c r="F95" s="91"/>
      <c r="G95" s="91">
        <v>18</v>
      </c>
      <c r="H95" s="91"/>
      <c r="I95" s="91"/>
      <c r="J95" s="141"/>
      <c r="K95" s="101"/>
      <c r="AC95" s="109"/>
    </row>
    <row r="96" spans="1:11" ht="21.75" customHeight="1">
      <c r="A96" s="108" t="s">
        <v>201</v>
      </c>
      <c r="B96" s="90" t="s">
        <v>227</v>
      </c>
      <c r="C96" s="99">
        <v>9</v>
      </c>
      <c r="D96" s="91">
        <v>9</v>
      </c>
      <c r="E96" s="91">
        <v>15</v>
      </c>
      <c r="F96" s="91">
        <v>4</v>
      </c>
      <c r="G96" s="91">
        <v>4</v>
      </c>
      <c r="H96" s="91">
        <v>4</v>
      </c>
      <c r="I96" s="91">
        <v>3</v>
      </c>
      <c r="J96" s="141"/>
      <c r="K96" s="101"/>
    </row>
    <row r="97" spans="1:11" ht="37.5" customHeight="1">
      <c r="A97" s="108" t="s">
        <v>202</v>
      </c>
      <c r="B97" s="90" t="s">
        <v>228</v>
      </c>
      <c r="C97" s="99"/>
      <c r="D97" s="91">
        <v>1</v>
      </c>
      <c r="E97" s="91"/>
      <c r="F97" s="91"/>
      <c r="G97" s="91"/>
      <c r="H97" s="91"/>
      <c r="I97" s="91"/>
      <c r="J97" s="141"/>
      <c r="K97" s="101"/>
    </row>
    <row r="98" spans="1:11" ht="15">
      <c r="A98" s="108" t="s">
        <v>341</v>
      </c>
      <c r="B98" s="90" t="s">
        <v>229</v>
      </c>
      <c r="C98" s="99"/>
      <c r="D98" s="91"/>
      <c r="E98" s="91">
        <v>139</v>
      </c>
      <c r="F98" s="91">
        <v>34</v>
      </c>
      <c r="G98" s="91">
        <v>36</v>
      </c>
      <c r="H98" s="91">
        <v>35</v>
      </c>
      <c r="I98" s="91">
        <v>34</v>
      </c>
      <c r="J98" s="141"/>
      <c r="K98" s="101"/>
    </row>
    <row r="99" spans="1:29" ht="15">
      <c r="A99" s="108" t="s">
        <v>203</v>
      </c>
      <c r="B99" s="90" t="s">
        <v>230</v>
      </c>
      <c r="C99" s="99">
        <v>20</v>
      </c>
      <c r="D99" s="91">
        <v>25</v>
      </c>
      <c r="E99" s="91"/>
      <c r="F99" s="91"/>
      <c r="G99" s="91"/>
      <c r="H99" s="91"/>
      <c r="I99" s="91"/>
      <c r="J99" s="141"/>
      <c r="K99" s="101"/>
      <c r="AC99" s="109"/>
    </row>
    <row r="100" spans="1:29" ht="27" customHeight="1">
      <c r="A100" s="108" t="s">
        <v>204</v>
      </c>
      <c r="B100" s="90" t="s">
        <v>231</v>
      </c>
      <c r="C100" s="99">
        <v>48</v>
      </c>
      <c r="D100" s="91">
        <v>45</v>
      </c>
      <c r="E100" s="91"/>
      <c r="F100" s="91"/>
      <c r="G100" s="91"/>
      <c r="H100" s="91"/>
      <c r="I100" s="91"/>
      <c r="J100" s="141"/>
      <c r="K100" s="101"/>
      <c r="AC100" s="109"/>
    </row>
    <row r="101" spans="1:29" ht="15">
      <c r="A101" s="108" t="s">
        <v>330</v>
      </c>
      <c r="B101" s="90" t="s">
        <v>232</v>
      </c>
      <c r="C101" s="99"/>
      <c r="D101" s="91">
        <v>69</v>
      </c>
      <c r="E101" s="91"/>
      <c r="F101" s="91"/>
      <c r="G101" s="91"/>
      <c r="H101" s="91"/>
      <c r="I101" s="91"/>
      <c r="J101" s="141"/>
      <c r="K101" s="101"/>
      <c r="AC101" s="109"/>
    </row>
    <row r="102" spans="1:25" ht="15">
      <c r="A102" s="108" t="s">
        <v>205</v>
      </c>
      <c r="B102" s="90" t="s">
        <v>233</v>
      </c>
      <c r="C102" s="99">
        <v>25</v>
      </c>
      <c r="D102" s="91">
        <v>22</v>
      </c>
      <c r="E102" s="91"/>
      <c r="F102" s="91"/>
      <c r="G102" s="91"/>
      <c r="H102" s="91"/>
      <c r="I102" s="91"/>
      <c r="J102" s="141"/>
      <c r="K102" s="110"/>
      <c r="O102" s="106"/>
      <c r="P102" s="106"/>
      <c r="Q102" s="106"/>
      <c r="R102" s="106"/>
      <c r="S102" s="106"/>
      <c r="U102" s="106"/>
      <c r="V102" s="106"/>
      <c r="W102" s="106"/>
      <c r="X102" s="106"/>
      <c r="Y102" s="106"/>
    </row>
    <row r="103" spans="1:25" ht="21.75" customHeight="1">
      <c r="A103" s="108" t="s">
        <v>206</v>
      </c>
      <c r="B103" s="90" t="s">
        <v>234</v>
      </c>
      <c r="C103" s="99">
        <v>11</v>
      </c>
      <c r="D103" s="91"/>
      <c r="E103" s="91"/>
      <c r="F103" s="91"/>
      <c r="G103" s="91"/>
      <c r="H103" s="91"/>
      <c r="I103" s="91"/>
      <c r="J103" s="141"/>
      <c r="K103" s="110"/>
      <c r="O103" s="106"/>
      <c r="P103" s="106"/>
      <c r="Q103" s="106"/>
      <c r="R103" s="106"/>
      <c r="S103" s="106"/>
      <c r="U103" s="106"/>
      <c r="V103" s="106"/>
      <c r="W103" s="106"/>
      <c r="X103" s="106"/>
      <c r="Y103" s="106"/>
    </row>
    <row r="104" spans="1:26" ht="15">
      <c r="A104" s="108" t="s">
        <v>207</v>
      </c>
      <c r="B104" s="90" t="s">
        <v>235</v>
      </c>
      <c r="C104" s="99"/>
      <c r="D104" s="91"/>
      <c r="E104" s="91"/>
      <c r="F104" s="91"/>
      <c r="G104" s="91"/>
      <c r="H104" s="91"/>
      <c r="I104" s="91"/>
      <c r="J104" s="141"/>
      <c r="K104" s="110"/>
      <c r="O104" s="106"/>
      <c r="P104" s="106"/>
      <c r="Q104" s="106"/>
      <c r="R104" s="106"/>
      <c r="S104" s="106"/>
      <c r="U104" s="106"/>
      <c r="V104" s="106"/>
      <c r="W104" s="106"/>
      <c r="X104" s="106"/>
      <c r="Y104" s="106"/>
      <c r="Z104" s="109"/>
    </row>
    <row r="105" spans="1:25" ht="15">
      <c r="A105" s="108" t="s">
        <v>208</v>
      </c>
      <c r="B105" s="90" t="s">
        <v>236</v>
      </c>
      <c r="C105" s="99"/>
      <c r="D105" s="91"/>
      <c r="E105" s="91"/>
      <c r="F105" s="91"/>
      <c r="G105" s="91"/>
      <c r="H105" s="91"/>
      <c r="I105" s="91"/>
      <c r="J105" s="141"/>
      <c r="K105" s="110"/>
      <c r="O105" s="106"/>
      <c r="P105" s="106"/>
      <c r="Q105" s="106"/>
      <c r="R105" s="106"/>
      <c r="S105" s="106"/>
      <c r="U105" s="106"/>
      <c r="V105" s="106"/>
      <c r="W105" s="106"/>
      <c r="X105" s="106"/>
      <c r="Y105" s="106"/>
    </row>
    <row r="106" spans="1:25" ht="15">
      <c r="A106" s="108" t="s">
        <v>209</v>
      </c>
      <c r="B106" s="90" t="s">
        <v>237</v>
      </c>
      <c r="C106" s="99">
        <v>131</v>
      </c>
      <c r="D106" s="91"/>
      <c r="E106" s="91"/>
      <c r="F106" s="91"/>
      <c r="G106" s="91"/>
      <c r="H106" s="91"/>
      <c r="I106" s="91"/>
      <c r="J106" s="141"/>
      <c r="K106" s="110"/>
      <c r="O106" s="106"/>
      <c r="P106" s="106"/>
      <c r="Q106" s="106"/>
      <c r="R106" s="106"/>
      <c r="S106" s="106"/>
      <c r="U106" s="106"/>
      <c r="V106" s="106"/>
      <c r="W106" s="106"/>
      <c r="X106" s="106"/>
      <c r="Y106" s="106"/>
    </row>
    <row r="107" spans="1:25" ht="15">
      <c r="A107" s="108" t="s">
        <v>270</v>
      </c>
      <c r="B107" s="90" t="s">
        <v>238</v>
      </c>
      <c r="C107" s="99"/>
      <c r="D107" s="91"/>
      <c r="E107" s="91"/>
      <c r="F107" s="91"/>
      <c r="G107" s="91"/>
      <c r="H107" s="91"/>
      <c r="I107" s="91"/>
      <c r="J107" s="141"/>
      <c r="K107" s="110"/>
      <c r="O107" s="106"/>
      <c r="P107" s="106"/>
      <c r="Q107" s="106"/>
      <c r="R107" s="106"/>
      <c r="S107" s="106"/>
      <c r="U107" s="106"/>
      <c r="V107" s="106"/>
      <c r="W107" s="106"/>
      <c r="X107" s="106"/>
      <c r="Y107" s="106"/>
    </row>
    <row r="108" spans="1:25" ht="15">
      <c r="A108" s="108" t="s">
        <v>210</v>
      </c>
      <c r="B108" s="90" t="s">
        <v>239</v>
      </c>
      <c r="C108" s="99"/>
      <c r="D108" s="91"/>
      <c r="E108" s="91"/>
      <c r="F108" s="91"/>
      <c r="G108" s="91"/>
      <c r="H108" s="91"/>
      <c r="I108" s="91"/>
      <c r="J108" s="141"/>
      <c r="K108" s="110"/>
      <c r="O108" s="106"/>
      <c r="P108" s="106"/>
      <c r="Q108" s="106"/>
      <c r="R108" s="106"/>
      <c r="S108" s="106"/>
      <c r="U108" s="106"/>
      <c r="V108" s="106"/>
      <c r="W108" s="106"/>
      <c r="X108" s="106"/>
      <c r="Y108" s="106"/>
    </row>
    <row r="109" spans="1:25" ht="15">
      <c r="A109" s="108" t="s">
        <v>211</v>
      </c>
      <c r="B109" s="90" t="s">
        <v>240</v>
      </c>
      <c r="C109" s="99">
        <v>107</v>
      </c>
      <c r="D109" s="91">
        <v>132</v>
      </c>
      <c r="E109" s="91">
        <v>110</v>
      </c>
      <c r="F109" s="91">
        <v>51</v>
      </c>
      <c r="G109" s="91">
        <v>17</v>
      </c>
      <c r="H109" s="91">
        <v>18</v>
      </c>
      <c r="I109" s="91">
        <v>24</v>
      </c>
      <c r="J109" s="141"/>
      <c r="K109" s="110"/>
      <c r="O109" s="106"/>
      <c r="P109" s="106"/>
      <c r="Q109" s="106"/>
      <c r="R109" s="106"/>
      <c r="S109" s="106"/>
      <c r="U109" s="106"/>
      <c r="V109" s="106"/>
      <c r="W109" s="106"/>
      <c r="X109" s="106"/>
      <c r="Y109" s="106"/>
    </row>
    <row r="110" spans="1:25" ht="24">
      <c r="A110" s="108" t="s">
        <v>212</v>
      </c>
      <c r="B110" s="90" t="s">
        <v>241</v>
      </c>
      <c r="C110" s="99">
        <v>391</v>
      </c>
      <c r="D110" s="91">
        <v>107</v>
      </c>
      <c r="E110" s="91">
        <v>673</v>
      </c>
      <c r="F110" s="91"/>
      <c r="G110" s="91">
        <v>306</v>
      </c>
      <c r="H110" s="91">
        <v>367</v>
      </c>
      <c r="I110" s="91"/>
      <c r="J110" s="141"/>
      <c r="K110" s="110"/>
      <c r="O110" s="106"/>
      <c r="P110" s="106"/>
      <c r="Q110" s="106"/>
      <c r="R110" s="106"/>
      <c r="S110" s="106"/>
      <c r="U110" s="106"/>
      <c r="V110" s="106"/>
      <c r="W110" s="106"/>
      <c r="X110" s="106"/>
      <c r="Y110" s="106"/>
    </row>
    <row r="111" spans="1:25" ht="24">
      <c r="A111" s="108" t="s">
        <v>333</v>
      </c>
      <c r="B111" s="90" t="s">
        <v>266</v>
      </c>
      <c r="C111" s="99"/>
      <c r="D111" s="91">
        <v>1</v>
      </c>
      <c r="E111" s="91">
        <v>1</v>
      </c>
      <c r="F111" s="91">
        <v>1</v>
      </c>
      <c r="G111" s="91"/>
      <c r="H111" s="91"/>
      <c r="I111" s="91"/>
      <c r="J111" s="141"/>
      <c r="K111" s="110"/>
      <c r="O111" s="106"/>
      <c r="P111" s="106"/>
      <c r="Q111" s="106"/>
      <c r="R111" s="106"/>
      <c r="S111" s="106"/>
      <c r="U111" s="106"/>
      <c r="V111" s="106"/>
      <c r="W111" s="106"/>
      <c r="X111" s="106"/>
      <c r="Y111" s="106"/>
    </row>
    <row r="112" spans="1:25" ht="36">
      <c r="A112" s="108" t="s">
        <v>372</v>
      </c>
      <c r="B112" s="90" t="s">
        <v>267</v>
      </c>
      <c r="C112" s="99"/>
      <c r="D112" s="91">
        <v>2</v>
      </c>
      <c r="E112" s="91"/>
      <c r="F112" s="91"/>
      <c r="G112" s="91"/>
      <c r="H112" s="91"/>
      <c r="I112" s="91"/>
      <c r="J112" s="141"/>
      <c r="K112" s="110"/>
      <c r="O112" s="106"/>
      <c r="P112" s="106"/>
      <c r="Q112" s="106"/>
      <c r="R112" s="106"/>
      <c r="S112" s="106"/>
      <c r="U112" s="106"/>
      <c r="V112" s="106"/>
      <c r="W112" s="106"/>
      <c r="X112" s="106"/>
      <c r="Y112" s="106"/>
    </row>
    <row r="113" spans="1:25" ht="36">
      <c r="A113" s="108" t="s">
        <v>335</v>
      </c>
      <c r="B113" s="90" t="s">
        <v>268</v>
      </c>
      <c r="C113" s="99"/>
      <c r="D113" s="91">
        <v>1</v>
      </c>
      <c r="E113" s="91"/>
      <c r="F113" s="91"/>
      <c r="G113" s="91"/>
      <c r="H113" s="91"/>
      <c r="I113" s="91"/>
      <c r="J113" s="141"/>
      <c r="K113" s="110"/>
      <c r="O113" s="106"/>
      <c r="P113" s="106"/>
      <c r="Q113" s="106"/>
      <c r="R113" s="106"/>
      <c r="S113" s="106"/>
      <c r="U113" s="106"/>
      <c r="V113" s="106"/>
      <c r="W113" s="106"/>
      <c r="X113" s="106"/>
      <c r="Y113" s="106"/>
    </row>
    <row r="114" spans="1:25" ht="24">
      <c r="A114" s="108" t="s">
        <v>298</v>
      </c>
      <c r="B114" s="90" t="s">
        <v>269</v>
      </c>
      <c r="C114" s="99">
        <v>29</v>
      </c>
      <c r="D114" s="91"/>
      <c r="E114" s="91"/>
      <c r="F114" s="91"/>
      <c r="G114" s="91"/>
      <c r="H114" s="91"/>
      <c r="I114" s="91"/>
      <c r="J114" s="141"/>
      <c r="K114" s="110"/>
      <c r="O114" s="106"/>
      <c r="P114" s="106"/>
      <c r="Q114" s="106"/>
      <c r="R114" s="106"/>
      <c r="S114" s="106"/>
      <c r="U114" s="106"/>
      <c r="V114" s="106"/>
      <c r="W114" s="106"/>
      <c r="X114" s="106"/>
      <c r="Y114" s="106"/>
    </row>
    <row r="115" spans="1:19" ht="15">
      <c r="A115" s="99" t="s">
        <v>299</v>
      </c>
      <c r="B115" s="90" t="s">
        <v>271</v>
      </c>
      <c r="C115" s="99">
        <v>7</v>
      </c>
      <c r="D115" s="91">
        <v>5</v>
      </c>
      <c r="E115" s="91">
        <f>2+1</f>
        <v>3</v>
      </c>
      <c r="F115" s="91">
        <v>3</v>
      </c>
      <c r="G115" s="91"/>
      <c r="H115" s="91"/>
      <c r="I115" s="91"/>
      <c r="J115" s="141"/>
      <c r="K115" s="110"/>
      <c r="O115" s="109"/>
      <c r="P115" s="109"/>
      <c r="Q115" s="109"/>
      <c r="R115" s="109"/>
      <c r="S115" s="109"/>
    </row>
    <row r="116" spans="1:11" ht="24">
      <c r="A116" s="108" t="s">
        <v>300</v>
      </c>
      <c r="B116" s="90" t="s">
        <v>331</v>
      </c>
      <c r="C116" s="99">
        <v>3</v>
      </c>
      <c r="D116" s="91">
        <v>6</v>
      </c>
      <c r="E116" s="91"/>
      <c r="F116" s="91"/>
      <c r="G116" s="91"/>
      <c r="H116" s="91"/>
      <c r="I116" s="91"/>
      <c r="J116" s="141"/>
      <c r="K116" s="101"/>
    </row>
    <row r="117" spans="1:11" ht="15">
      <c r="A117" s="108" t="s">
        <v>301</v>
      </c>
      <c r="B117" s="90" t="s">
        <v>332</v>
      </c>
      <c r="C117" s="99">
        <v>4</v>
      </c>
      <c r="D117" s="91"/>
      <c r="E117" s="91">
        <f>3.5+1+0.5</f>
        <v>5</v>
      </c>
      <c r="F117" s="91">
        <v>5</v>
      </c>
      <c r="G117" s="91"/>
      <c r="H117" s="91"/>
      <c r="I117" s="91"/>
      <c r="J117" s="141"/>
      <c r="K117" s="101"/>
    </row>
    <row r="118" spans="1:11" ht="15">
      <c r="A118" s="108" t="s">
        <v>273</v>
      </c>
      <c r="B118" s="90" t="s">
        <v>304</v>
      </c>
      <c r="C118" s="99">
        <v>3</v>
      </c>
      <c r="D118" s="91"/>
      <c r="E118" s="91"/>
      <c r="F118" s="91"/>
      <c r="G118" s="91"/>
      <c r="H118" s="91"/>
      <c r="I118" s="91"/>
      <c r="J118" s="141"/>
      <c r="K118" s="101"/>
    </row>
    <row r="119" spans="1:11" ht="24">
      <c r="A119" s="108" t="s">
        <v>302</v>
      </c>
      <c r="B119" s="90" t="s">
        <v>334</v>
      </c>
      <c r="C119" s="99">
        <v>2</v>
      </c>
      <c r="D119" s="91"/>
      <c r="E119" s="91"/>
      <c r="F119" s="91"/>
      <c r="G119" s="91"/>
      <c r="H119" s="91"/>
      <c r="I119" s="91"/>
      <c r="J119" s="141"/>
      <c r="K119" s="101"/>
    </row>
    <row r="120" spans="1:11" ht="48">
      <c r="A120" s="108" t="s">
        <v>344</v>
      </c>
      <c r="B120" s="90" t="s">
        <v>306</v>
      </c>
      <c r="C120" s="99"/>
      <c r="D120" s="91"/>
      <c r="E120" s="91">
        <v>11</v>
      </c>
      <c r="F120" s="91">
        <v>11</v>
      </c>
      <c r="G120" s="91"/>
      <c r="H120" s="91"/>
      <c r="I120" s="91"/>
      <c r="J120" s="141"/>
      <c r="K120" s="101"/>
    </row>
    <row r="121" spans="1:11" ht="24">
      <c r="A121" s="108" t="s">
        <v>303</v>
      </c>
      <c r="B121" s="90" t="s">
        <v>336</v>
      </c>
      <c r="C121" s="99">
        <v>10</v>
      </c>
      <c r="D121" s="91"/>
      <c r="E121" s="91">
        <v>8</v>
      </c>
      <c r="F121" s="91"/>
      <c r="G121" s="91">
        <v>8</v>
      </c>
      <c r="H121" s="91"/>
      <c r="I121" s="91"/>
      <c r="J121" s="141"/>
      <c r="K121" s="101"/>
    </row>
    <row r="122" spans="1:11" ht="15">
      <c r="A122" s="108" t="s">
        <v>305</v>
      </c>
      <c r="B122" s="90" t="s">
        <v>338</v>
      </c>
      <c r="C122" s="99">
        <v>16</v>
      </c>
      <c r="D122" s="91"/>
      <c r="E122" s="91"/>
      <c r="F122" s="91"/>
      <c r="G122" s="91"/>
      <c r="H122" s="91"/>
      <c r="I122" s="91"/>
      <c r="J122" s="141"/>
      <c r="K122" s="101"/>
    </row>
    <row r="123" spans="1:11" ht="24">
      <c r="A123" s="108" t="s">
        <v>337</v>
      </c>
      <c r="B123" s="90" t="s">
        <v>342</v>
      </c>
      <c r="C123" s="99"/>
      <c r="D123" s="91">
        <v>33</v>
      </c>
      <c r="E123" s="91"/>
      <c r="F123" s="91"/>
      <c r="G123" s="91"/>
      <c r="H123" s="91"/>
      <c r="I123" s="91"/>
      <c r="J123" s="141"/>
      <c r="K123" s="101"/>
    </row>
    <row r="124" spans="1:11" ht="24">
      <c r="A124" s="108" t="s">
        <v>353</v>
      </c>
      <c r="B124" s="90" t="s">
        <v>354</v>
      </c>
      <c r="C124" s="99"/>
      <c r="D124" s="91">
        <v>11</v>
      </c>
      <c r="E124" s="91"/>
      <c r="F124" s="91"/>
      <c r="G124" s="91"/>
      <c r="H124" s="91"/>
      <c r="I124" s="91"/>
      <c r="J124" s="141"/>
      <c r="K124" s="101"/>
    </row>
    <row r="125" spans="1:10" ht="24">
      <c r="A125" s="87" t="s">
        <v>49</v>
      </c>
      <c r="B125" s="93">
        <v>1100</v>
      </c>
      <c r="C125" s="94">
        <f aca="true" t="shared" si="4" ref="C125:I125">C126+C130+C132-C127-C131-C133</f>
        <v>0</v>
      </c>
      <c r="D125" s="94">
        <f t="shared" si="4"/>
        <v>0</v>
      </c>
      <c r="E125" s="94">
        <f t="shared" si="4"/>
        <v>0</v>
      </c>
      <c r="F125" s="94">
        <f t="shared" si="4"/>
        <v>0</v>
      </c>
      <c r="G125" s="94">
        <f t="shared" si="4"/>
        <v>0</v>
      </c>
      <c r="H125" s="94">
        <f t="shared" si="4"/>
        <v>0</v>
      </c>
      <c r="I125" s="94">
        <f t="shared" si="4"/>
        <v>0</v>
      </c>
      <c r="J125" s="141"/>
    </row>
    <row r="126" spans="1:10" ht="24">
      <c r="A126" s="48" t="s">
        <v>50</v>
      </c>
      <c r="B126" s="90">
        <v>1110</v>
      </c>
      <c r="C126" s="104"/>
      <c r="D126" s="99"/>
      <c r="E126" s="91"/>
      <c r="F126" s="91"/>
      <c r="G126" s="91"/>
      <c r="H126" s="91"/>
      <c r="I126" s="91"/>
      <c r="J126" s="141"/>
    </row>
    <row r="127" spans="1:10" ht="24">
      <c r="A127" s="48" t="s">
        <v>51</v>
      </c>
      <c r="B127" s="90">
        <v>1120</v>
      </c>
      <c r="C127" s="104"/>
      <c r="D127" s="99"/>
      <c r="E127" s="91"/>
      <c r="F127" s="91"/>
      <c r="G127" s="91"/>
      <c r="H127" s="91"/>
      <c r="I127" s="91"/>
      <c r="J127" s="141"/>
    </row>
    <row r="128" spans="1:10" ht="7.5" customHeight="1" hidden="1">
      <c r="A128" s="48"/>
      <c r="B128" s="90"/>
      <c r="C128" s="104"/>
      <c r="D128" s="99"/>
      <c r="E128" s="91"/>
      <c r="F128" s="91"/>
      <c r="G128" s="91"/>
      <c r="H128" s="91"/>
      <c r="I128" s="91"/>
      <c r="J128" s="141"/>
    </row>
    <row r="129" spans="1:10" ht="8.25" customHeight="1" hidden="1">
      <c r="A129" s="48"/>
      <c r="B129" s="90"/>
      <c r="C129" s="104"/>
      <c r="D129" s="99"/>
      <c r="E129" s="91"/>
      <c r="F129" s="91"/>
      <c r="G129" s="91"/>
      <c r="H129" s="91"/>
      <c r="I129" s="91"/>
      <c r="J129" s="141"/>
    </row>
    <row r="130" spans="1:10" ht="15">
      <c r="A130" s="48" t="s">
        <v>52</v>
      </c>
      <c r="B130" s="90">
        <v>1130</v>
      </c>
      <c r="C130" s="104"/>
      <c r="D130" s="99"/>
      <c r="E130" s="91"/>
      <c r="F130" s="91"/>
      <c r="G130" s="91"/>
      <c r="H130" s="91"/>
      <c r="I130" s="91"/>
      <c r="J130" s="141"/>
    </row>
    <row r="131" spans="1:10" ht="15">
      <c r="A131" s="48" t="s">
        <v>53</v>
      </c>
      <c r="B131" s="90">
        <v>1140</v>
      </c>
      <c r="C131" s="104"/>
      <c r="D131" s="99"/>
      <c r="E131" s="91"/>
      <c r="F131" s="91"/>
      <c r="G131" s="91"/>
      <c r="H131" s="91"/>
      <c r="I131" s="91"/>
      <c r="J131" s="141"/>
    </row>
    <row r="132" spans="1:10" ht="15">
      <c r="A132" s="48" t="s">
        <v>152</v>
      </c>
      <c r="B132" s="90">
        <v>1150</v>
      </c>
      <c r="C132" s="104"/>
      <c r="D132" s="99"/>
      <c r="E132" s="91"/>
      <c r="F132" s="91"/>
      <c r="G132" s="91"/>
      <c r="H132" s="91"/>
      <c r="I132" s="91"/>
      <c r="J132" s="141"/>
    </row>
    <row r="133" spans="1:10" ht="15">
      <c r="A133" s="48" t="s">
        <v>18</v>
      </c>
      <c r="B133" s="90">
        <v>1160</v>
      </c>
      <c r="C133" s="104"/>
      <c r="D133" s="99"/>
      <c r="E133" s="91"/>
      <c r="F133" s="91"/>
      <c r="G133" s="91"/>
      <c r="H133" s="91"/>
      <c r="I133" s="91"/>
      <c r="J133" s="141"/>
    </row>
    <row r="134" spans="1:10" ht="24">
      <c r="A134" s="87" t="s">
        <v>54</v>
      </c>
      <c r="B134" s="93">
        <v>1170</v>
      </c>
      <c r="C134" s="94">
        <f>C79-C87-C20</f>
        <v>3</v>
      </c>
      <c r="D134" s="94">
        <f>D79-D87-D20</f>
        <v>0</v>
      </c>
      <c r="E134" s="94">
        <f>E79-E87-E20</f>
        <v>0</v>
      </c>
      <c r="F134" s="94"/>
      <c r="G134" s="94"/>
      <c r="H134" s="94"/>
      <c r="I134" s="94"/>
      <c r="J134" s="141"/>
    </row>
    <row r="135" spans="1:10" ht="15">
      <c r="A135" s="48" t="s">
        <v>55</v>
      </c>
      <c r="B135" s="37">
        <v>1180</v>
      </c>
      <c r="C135" s="99">
        <v>1</v>
      </c>
      <c r="D135" s="99"/>
      <c r="E135" s="91"/>
      <c r="F135" s="91"/>
      <c r="G135" s="91"/>
      <c r="H135" s="91"/>
      <c r="I135" s="91"/>
      <c r="J135" s="141"/>
    </row>
    <row r="136" spans="1:10" ht="15">
      <c r="A136" s="48" t="s">
        <v>56</v>
      </c>
      <c r="B136" s="37">
        <v>1181</v>
      </c>
      <c r="C136" s="99"/>
      <c r="D136" s="99"/>
      <c r="E136" s="91"/>
      <c r="F136" s="91"/>
      <c r="G136" s="91"/>
      <c r="H136" s="91"/>
      <c r="I136" s="91"/>
      <c r="J136" s="141"/>
    </row>
    <row r="137" spans="1:10" ht="24">
      <c r="A137" s="87" t="s">
        <v>57</v>
      </c>
      <c r="B137" s="93">
        <v>1200</v>
      </c>
      <c r="C137" s="96">
        <v>2</v>
      </c>
      <c r="D137" s="96"/>
      <c r="E137" s="94"/>
      <c r="F137" s="94"/>
      <c r="G137" s="94"/>
      <c r="H137" s="94"/>
      <c r="I137" s="94"/>
      <c r="J137" s="141"/>
    </row>
    <row r="138" spans="1:10" ht="15">
      <c r="A138" s="48" t="s">
        <v>58</v>
      </c>
      <c r="B138" s="53">
        <v>1201</v>
      </c>
      <c r="C138" s="99"/>
      <c r="D138" s="99"/>
      <c r="E138" s="91"/>
      <c r="F138" s="91"/>
      <c r="G138" s="91"/>
      <c r="H138" s="91"/>
      <c r="I138" s="91"/>
      <c r="J138" s="141"/>
    </row>
    <row r="139" spans="1:10" ht="15">
      <c r="A139" s="48" t="s">
        <v>59</v>
      </c>
      <c r="B139" s="53">
        <v>1202</v>
      </c>
      <c r="C139" s="99"/>
      <c r="D139" s="99"/>
      <c r="E139" s="91"/>
      <c r="F139" s="91">
        <f>F140-F141</f>
        <v>0</v>
      </c>
      <c r="G139" s="91">
        <f>G140-G141</f>
        <v>0</v>
      </c>
      <c r="H139" s="91">
        <f>H140-H141</f>
        <v>0</v>
      </c>
      <c r="I139" s="91">
        <f>I140-I141</f>
        <v>0</v>
      </c>
      <c r="J139" s="141"/>
    </row>
    <row r="140" spans="1:10" ht="15">
      <c r="A140" s="87" t="s">
        <v>60</v>
      </c>
      <c r="B140" s="90">
        <v>1210</v>
      </c>
      <c r="C140" s="95">
        <f aca="true" t="shared" si="5" ref="C140:I140">C125+C79</f>
        <v>4799</v>
      </c>
      <c r="D140" s="96">
        <f t="shared" si="5"/>
        <v>8905</v>
      </c>
      <c r="E140" s="94">
        <f t="shared" si="5"/>
        <v>11527</v>
      </c>
      <c r="F140" s="94">
        <f t="shared" si="5"/>
        <v>2698</v>
      </c>
      <c r="G140" s="94">
        <f t="shared" si="5"/>
        <v>3073</v>
      </c>
      <c r="H140" s="94">
        <f t="shared" si="5"/>
        <v>3113</v>
      </c>
      <c r="I140" s="94">
        <f t="shared" si="5"/>
        <v>2643</v>
      </c>
      <c r="J140" s="141"/>
    </row>
    <row r="141" spans="1:10" ht="15">
      <c r="A141" s="87" t="s">
        <v>61</v>
      </c>
      <c r="B141" s="90">
        <v>1220</v>
      </c>
      <c r="C141" s="95">
        <f aca="true" t="shared" si="6" ref="C141:I141">C20+C87</f>
        <v>4796</v>
      </c>
      <c r="D141" s="96">
        <f t="shared" si="6"/>
        <v>8905</v>
      </c>
      <c r="E141" s="94">
        <f t="shared" si="6"/>
        <v>11527</v>
      </c>
      <c r="F141" s="94">
        <f t="shared" si="6"/>
        <v>2698</v>
      </c>
      <c r="G141" s="94">
        <f t="shared" si="6"/>
        <v>3073</v>
      </c>
      <c r="H141" s="94">
        <f t="shared" si="6"/>
        <v>3113</v>
      </c>
      <c r="I141" s="94">
        <f t="shared" si="6"/>
        <v>2643</v>
      </c>
      <c r="J141" s="141"/>
    </row>
    <row r="142" spans="1:10" ht="14.25" customHeight="1">
      <c r="A142" s="209" t="s">
        <v>153</v>
      </c>
      <c r="B142" s="209"/>
      <c r="C142" s="209"/>
      <c r="D142" s="209"/>
      <c r="E142" s="209"/>
      <c r="F142" s="209"/>
      <c r="G142" s="209"/>
      <c r="H142" s="209"/>
      <c r="I142" s="209"/>
      <c r="J142" s="141"/>
    </row>
    <row r="143" spans="1:11" ht="15">
      <c r="A143" s="48" t="s">
        <v>247</v>
      </c>
      <c r="B143" s="90">
        <v>1300</v>
      </c>
      <c r="C143" s="49">
        <f aca="true" t="shared" si="7" ref="C143:I143">C144+C145</f>
        <v>551</v>
      </c>
      <c r="D143" s="81">
        <f>D144+D145</f>
        <v>2434</v>
      </c>
      <c r="E143" s="81">
        <f>E144+E145</f>
        <v>2391</v>
      </c>
      <c r="F143" s="81">
        <f t="shared" si="7"/>
        <v>602</v>
      </c>
      <c r="G143" s="81">
        <f t="shared" si="7"/>
        <v>592</v>
      </c>
      <c r="H143" s="81">
        <f t="shared" si="7"/>
        <v>596</v>
      </c>
      <c r="I143" s="81">
        <f t="shared" si="7"/>
        <v>601</v>
      </c>
      <c r="J143" s="141"/>
      <c r="K143" s="101"/>
    </row>
    <row r="144" spans="1:11" ht="24">
      <c r="A144" s="48" t="s">
        <v>154</v>
      </c>
      <c r="B144" s="111">
        <v>1301</v>
      </c>
      <c r="C144" s="49">
        <f aca="true" t="shared" si="8" ref="C144:I144">C43</f>
        <v>175</v>
      </c>
      <c r="D144" s="112">
        <f t="shared" si="8"/>
        <v>1660</v>
      </c>
      <c r="E144" s="112">
        <f>E43</f>
        <v>1333</v>
      </c>
      <c r="F144" s="112">
        <f t="shared" si="8"/>
        <v>333</v>
      </c>
      <c r="G144" s="112">
        <f t="shared" si="8"/>
        <v>333</v>
      </c>
      <c r="H144" s="112">
        <f t="shared" si="8"/>
        <v>333</v>
      </c>
      <c r="I144" s="112">
        <f t="shared" si="8"/>
        <v>334</v>
      </c>
      <c r="J144" s="141"/>
      <c r="K144" s="101"/>
    </row>
    <row r="145" spans="1:11" ht="48">
      <c r="A145" s="48" t="s">
        <v>248</v>
      </c>
      <c r="B145" s="111">
        <v>1302</v>
      </c>
      <c r="C145" s="49">
        <v>376</v>
      </c>
      <c r="D145" s="112">
        <v>774</v>
      </c>
      <c r="E145" s="112">
        <f>E42-E43+E26+E27</f>
        <v>1058</v>
      </c>
      <c r="F145" s="112">
        <f>F42-F43+F26+F27</f>
        <v>269</v>
      </c>
      <c r="G145" s="112">
        <f>G42-G43+G26+G27</f>
        <v>259</v>
      </c>
      <c r="H145" s="112">
        <f>H42-H43+H26+H27</f>
        <v>263</v>
      </c>
      <c r="I145" s="112">
        <f>I42-I43+I26+I27</f>
        <v>267</v>
      </c>
      <c r="J145" s="141"/>
      <c r="K145" s="101"/>
    </row>
    <row r="146" spans="1:11" ht="15">
      <c r="A146" s="48" t="s">
        <v>14</v>
      </c>
      <c r="B146" s="113">
        <v>1310</v>
      </c>
      <c r="C146" s="50">
        <v>2389</v>
      </c>
      <c r="D146" s="81">
        <f aca="true" t="shared" si="9" ref="D146:I148">D28</f>
        <v>4606</v>
      </c>
      <c r="E146" s="81">
        <f t="shared" si="9"/>
        <v>6182</v>
      </c>
      <c r="F146" s="81">
        <f t="shared" si="9"/>
        <v>1545</v>
      </c>
      <c r="G146" s="81">
        <f t="shared" si="9"/>
        <v>1545</v>
      </c>
      <c r="H146" s="81">
        <f t="shared" si="9"/>
        <v>1545</v>
      </c>
      <c r="I146" s="81">
        <f t="shared" si="9"/>
        <v>1547</v>
      </c>
      <c r="J146" s="141"/>
      <c r="K146" s="101"/>
    </row>
    <row r="147" spans="1:11" ht="15">
      <c r="A147" s="48" t="s">
        <v>15</v>
      </c>
      <c r="B147" s="113">
        <v>1320</v>
      </c>
      <c r="C147" s="50">
        <v>519</v>
      </c>
      <c r="D147" s="81">
        <f t="shared" si="9"/>
        <v>1013</v>
      </c>
      <c r="E147" s="81">
        <f t="shared" si="9"/>
        <v>1360</v>
      </c>
      <c r="F147" s="81">
        <f t="shared" si="9"/>
        <v>340</v>
      </c>
      <c r="G147" s="81">
        <f t="shared" si="9"/>
        <v>340</v>
      </c>
      <c r="H147" s="81">
        <f t="shared" si="9"/>
        <v>340</v>
      </c>
      <c r="I147" s="81">
        <f t="shared" si="9"/>
        <v>340</v>
      </c>
      <c r="J147" s="141"/>
      <c r="K147" s="101"/>
    </row>
    <row r="148" spans="1:11" ht="15">
      <c r="A148" s="48" t="s">
        <v>155</v>
      </c>
      <c r="B148" s="113">
        <v>1330</v>
      </c>
      <c r="C148" s="50">
        <v>339</v>
      </c>
      <c r="D148" s="81">
        <f t="shared" si="9"/>
        <v>21</v>
      </c>
      <c r="E148" s="81">
        <f t="shared" si="9"/>
        <v>137</v>
      </c>
      <c r="F148" s="81">
        <f t="shared" si="9"/>
        <v>34</v>
      </c>
      <c r="G148" s="81">
        <f t="shared" si="9"/>
        <v>34</v>
      </c>
      <c r="H148" s="81">
        <f t="shared" si="9"/>
        <v>34</v>
      </c>
      <c r="I148" s="81">
        <f t="shared" si="9"/>
        <v>35</v>
      </c>
      <c r="J148" s="141"/>
      <c r="K148" s="101"/>
    </row>
    <row r="149" spans="1:11" ht="15">
      <c r="A149" s="48" t="s">
        <v>156</v>
      </c>
      <c r="B149" s="113">
        <v>1340</v>
      </c>
      <c r="C149" s="111">
        <v>998</v>
      </c>
      <c r="D149" s="140">
        <f aca="true" t="shared" si="10" ref="D149:I149">D87</f>
        <v>831</v>
      </c>
      <c r="E149" s="140">
        <f t="shared" si="10"/>
        <v>1457</v>
      </c>
      <c r="F149" s="114">
        <f t="shared" si="10"/>
        <v>177</v>
      </c>
      <c r="G149" s="114">
        <f t="shared" si="10"/>
        <v>562</v>
      </c>
      <c r="H149" s="114">
        <f t="shared" si="10"/>
        <v>598</v>
      </c>
      <c r="I149" s="114">
        <f t="shared" si="10"/>
        <v>120</v>
      </c>
      <c r="J149" s="141"/>
      <c r="K149" s="101"/>
    </row>
    <row r="150" spans="1:11" ht="15">
      <c r="A150" s="87" t="s">
        <v>157</v>
      </c>
      <c r="B150" s="115">
        <v>1350</v>
      </c>
      <c r="C150" s="116">
        <f aca="true" t="shared" si="11" ref="C150:I150">C143+C146+C147+C148+C149</f>
        <v>4796</v>
      </c>
      <c r="D150" s="116">
        <f t="shared" si="11"/>
        <v>8905</v>
      </c>
      <c r="E150" s="117">
        <f>E143+E146+E147+E148+E149</f>
        <v>11527</v>
      </c>
      <c r="F150" s="117">
        <f t="shared" si="11"/>
        <v>2698</v>
      </c>
      <c r="G150" s="117">
        <f t="shared" si="11"/>
        <v>3073</v>
      </c>
      <c r="H150" s="117">
        <f t="shared" si="11"/>
        <v>3113</v>
      </c>
      <c r="I150" s="117">
        <f t="shared" si="11"/>
        <v>2643</v>
      </c>
      <c r="J150" s="141"/>
      <c r="K150" s="101"/>
    </row>
    <row r="152" spans="1:10" ht="15">
      <c r="A152" s="18" t="s">
        <v>285</v>
      </c>
      <c r="B152" s="26"/>
      <c r="C152" s="153" t="s">
        <v>85</v>
      </c>
      <c r="D152" s="154"/>
      <c r="E152" s="154"/>
      <c r="F152" s="155"/>
      <c r="G152" s="156" t="s">
        <v>355</v>
      </c>
      <c r="H152" s="156"/>
      <c r="I152" s="156"/>
      <c r="J152" s="21"/>
    </row>
    <row r="153" spans="1:10" ht="15">
      <c r="A153" s="118"/>
      <c r="B153" s="19"/>
      <c r="C153" s="152"/>
      <c r="D153" s="121"/>
      <c r="E153" s="121"/>
      <c r="F153" s="119"/>
      <c r="G153" s="151"/>
      <c r="H153" s="151"/>
      <c r="I153" s="151"/>
      <c r="J153" s="21"/>
    </row>
  </sheetData>
  <sheetProtection/>
  <mergeCells count="10">
    <mergeCell ref="E5:E6"/>
    <mergeCell ref="F5:I5"/>
    <mergeCell ref="A142:I142"/>
    <mergeCell ref="A1:I1"/>
    <mergeCell ref="G2:I2"/>
    <mergeCell ref="A3:I3"/>
    <mergeCell ref="A5:A6"/>
    <mergeCell ref="B5:B6"/>
    <mergeCell ref="C5:C6"/>
    <mergeCell ref="D5:D6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5.00390625" style="12" customWidth="1"/>
    <col min="2" max="2" width="31.00390625" style="12" customWidth="1"/>
    <col min="3" max="3" width="6.421875" style="12" customWidth="1"/>
    <col min="4" max="4" width="7.7109375" style="12" customWidth="1"/>
    <col min="5" max="5" width="9.140625" style="43" customWidth="1"/>
    <col min="6" max="6" width="6.8515625" style="12" customWidth="1"/>
    <col min="7" max="10" width="7.00390625" style="12" customWidth="1"/>
    <col min="11" max="16384" width="9.140625" style="12" customWidth="1"/>
  </cols>
  <sheetData>
    <row r="1" spans="8:10" ht="15.75">
      <c r="H1" s="219" t="s">
        <v>142</v>
      </c>
      <c r="I1" s="219"/>
      <c r="J1" s="219"/>
    </row>
    <row r="2" spans="2:10" ht="15.75">
      <c r="B2" s="220" t="s">
        <v>62</v>
      </c>
      <c r="C2" s="220"/>
      <c r="D2" s="220"/>
      <c r="E2" s="220"/>
      <c r="F2" s="220"/>
      <c r="G2" s="220"/>
      <c r="H2" s="220"/>
      <c r="I2" s="220"/>
      <c r="J2" s="220"/>
    </row>
    <row r="3" spans="2:10" ht="15.75">
      <c r="B3" s="13"/>
      <c r="C3" s="13"/>
      <c r="D3" s="13"/>
      <c r="E3" s="13"/>
      <c r="F3" s="13"/>
      <c r="G3" s="13"/>
      <c r="H3" s="13"/>
      <c r="I3" s="160" t="s">
        <v>363</v>
      </c>
      <c r="J3" s="13"/>
    </row>
    <row r="4" spans="2:10" s="51" customFormat="1" ht="15" customHeight="1">
      <c r="B4" s="221" t="s">
        <v>1</v>
      </c>
      <c r="C4" s="222" t="s">
        <v>2</v>
      </c>
      <c r="D4" s="223" t="s">
        <v>281</v>
      </c>
      <c r="E4" s="223" t="s">
        <v>282</v>
      </c>
      <c r="F4" s="223" t="s">
        <v>283</v>
      </c>
      <c r="G4" s="214" t="s">
        <v>3</v>
      </c>
      <c r="H4" s="214"/>
      <c r="I4" s="214"/>
      <c r="J4" s="214"/>
    </row>
    <row r="5" spans="2:10" s="51" customFormat="1" ht="57" customHeight="1">
      <c r="B5" s="221"/>
      <c r="C5" s="222"/>
      <c r="D5" s="224"/>
      <c r="E5" s="224"/>
      <c r="F5" s="224"/>
      <c r="G5" s="54" t="s">
        <v>4</v>
      </c>
      <c r="H5" s="54" t="s">
        <v>5</v>
      </c>
      <c r="I5" s="54" t="s">
        <v>6</v>
      </c>
      <c r="J5" s="54" t="s">
        <v>7</v>
      </c>
    </row>
    <row r="6" spans="2:10" s="63" customFormat="1" ht="11.25">
      <c r="B6" s="61">
        <v>1</v>
      </c>
      <c r="C6" s="62">
        <v>2</v>
      </c>
      <c r="D6" s="62">
        <v>3</v>
      </c>
      <c r="E6" s="62">
        <v>4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2:10" s="51" customFormat="1" ht="12.75">
      <c r="B7" s="218" t="s">
        <v>63</v>
      </c>
      <c r="C7" s="218"/>
      <c r="D7" s="218"/>
      <c r="E7" s="218"/>
      <c r="F7" s="218"/>
      <c r="G7" s="218"/>
      <c r="H7" s="218"/>
      <c r="I7" s="218"/>
      <c r="J7" s="218"/>
    </row>
    <row r="8" spans="2:11" s="51" customFormat="1" ht="38.25">
      <c r="B8" s="58" t="s">
        <v>64</v>
      </c>
      <c r="C8" s="53">
        <v>2000</v>
      </c>
      <c r="D8" s="50">
        <v>21</v>
      </c>
      <c r="E8" s="50"/>
      <c r="F8" s="50"/>
      <c r="G8" s="50">
        <v>0</v>
      </c>
      <c r="H8" s="50"/>
      <c r="I8" s="50"/>
      <c r="J8" s="50"/>
      <c r="K8" s="52"/>
    </row>
    <row r="9" spans="2:11" s="51" customFormat="1" ht="36.75" customHeight="1">
      <c r="B9" s="58" t="s">
        <v>253</v>
      </c>
      <c r="C9" s="53">
        <v>2010</v>
      </c>
      <c r="D9" s="122">
        <v>0.3</v>
      </c>
      <c r="E9" s="50"/>
      <c r="F9" s="50"/>
      <c r="G9" s="50"/>
      <c r="H9" s="50"/>
      <c r="I9" s="50"/>
      <c r="J9" s="50"/>
      <c r="K9" s="52"/>
    </row>
    <row r="10" spans="2:11" s="51" customFormat="1" ht="12.75">
      <c r="B10" s="58" t="s">
        <v>65</v>
      </c>
      <c r="C10" s="53">
        <v>2030</v>
      </c>
      <c r="D10" s="50"/>
      <c r="E10" s="50"/>
      <c r="F10" s="50"/>
      <c r="G10" s="50"/>
      <c r="H10" s="50"/>
      <c r="I10" s="50"/>
      <c r="J10" s="50"/>
      <c r="K10" s="52"/>
    </row>
    <row r="11" spans="2:11" s="51" customFormat="1" ht="25.5">
      <c r="B11" s="58" t="s">
        <v>66</v>
      </c>
      <c r="C11" s="53">
        <v>2031</v>
      </c>
      <c r="D11" s="50"/>
      <c r="E11" s="50"/>
      <c r="F11" s="50"/>
      <c r="G11" s="50"/>
      <c r="H11" s="50"/>
      <c r="I11" s="50"/>
      <c r="J11" s="50"/>
      <c r="K11" s="52"/>
    </row>
    <row r="12" spans="2:11" s="51" customFormat="1" ht="12.75">
      <c r="B12" s="58" t="s">
        <v>67</v>
      </c>
      <c r="C12" s="53">
        <v>2040</v>
      </c>
      <c r="D12" s="50"/>
      <c r="E12" s="50"/>
      <c r="F12" s="50"/>
      <c r="G12" s="50"/>
      <c r="H12" s="50"/>
      <c r="I12" s="50"/>
      <c r="J12" s="50"/>
      <c r="K12" s="52"/>
    </row>
    <row r="13" spans="2:11" s="51" customFormat="1" ht="12.75">
      <c r="B13" s="58" t="s">
        <v>68</v>
      </c>
      <c r="C13" s="53">
        <v>2050</v>
      </c>
      <c r="D13" s="50"/>
      <c r="E13" s="50"/>
      <c r="F13" s="50"/>
      <c r="G13" s="50"/>
      <c r="H13" s="50"/>
      <c r="I13" s="50"/>
      <c r="J13" s="50"/>
      <c r="K13" s="52"/>
    </row>
    <row r="14" spans="2:11" s="51" customFormat="1" ht="12.75">
      <c r="B14" s="58" t="s">
        <v>69</v>
      </c>
      <c r="C14" s="53">
        <v>2060</v>
      </c>
      <c r="D14" s="50"/>
      <c r="E14" s="50"/>
      <c r="F14" s="50"/>
      <c r="G14" s="50"/>
      <c r="H14" s="50"/>
      <c r="I14" s="50"/>
      <c r="J14" s="50"/>
      <c r="K14" s="52"/>
    </row>
    <row r="15" spans="2:11" s="51" customFormat="1" ht="38.25">
      <c r="B15" s="58" t="s">
        <v>70</v>
      </c>
      <c r="C15" s="53">
        <v>2070</v>
      </c>
      <c r="D15" s="50">
        <v>23.1</v>
      </c>
      <c r="E15" s="50"/>
      <c r="F15" s="50"/>
      <c r="G15" s="50"/>
      <c r="H15" s="50"/>
      <c r="I15" s="50"/>
      <c r="J15" s="50" t="s">
        <v>244</v>
      </c>
      <c r="K15" s="52"/>
    </row>
    <row r="16" spans="2:10" s="51" customFormat="1" ht="12.75">
      <c r="B16" s="218" t="s">
        <v>71</v>
      </c>
      <c r="C16" s="218"/>
      <c r="D16" s="218"/>
      <c r="E16" s="218"/>
      <c r="F16" s="218"/>
      <c r="G16" s="218"/>
      <c r="H16" s="218"/>
      <c r="I16" s="218"/>
      <c r="J16" s="218"/>
    </row>
    <row r="17" spans="2:10" s="51" customFormat="1" ht="38.25">
      <c r="B17" s="55" t="s">
        <v>252</v>
      </c>
      <c r="C17" s="59">
        <v>2110</v>
      </c>
      <c r="D17" s="49">
        <f aca="true" t="shared" si="0" ref="D17:J17">D18+D19+D20+D21+D22+D23</f>
        <v>0</v>
      </c>
      <c r="E17" s="49">
        <f>E18+E19+E20+E21+E22+E23</f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 t="shared" si="0"/>
        <v>0</v>
      </c>
    </row>
    <row r="18" spans="2:10" s="51" customFormat="1" ht="12.75">
      <c r="B18" s="56" t="s">
        <v>72</v>
      </c>
      <c r="C18" s="53">
        <v>2111</v>
      </c>
      <c r="D18" s="50"/>
      <c r="E18" s="50"/>
      <c r="F18" s="50"/>
      <c r="G18" s="50"/>
      <c r="H18" s="50"/>
      <c r="I18" s="50"/>
      <c r="J18" s="50"/>
    </row>
    <row r="19" spans="2:10" s="51" customFormat="1" ht="25.5">
      <c r="B19" s="56" t="s">
        <v>143</v>
      </c>
      <c r="C19" s="53">
        <v>2112</v>
      </c>
      <c r="D19" s="50"/>
      <c r="E19" s="50"/>
      <c r="F19" s="50"/>
      <c r="G19" s="50"/>
      <c r="H19" s="50"/>
      <c r="I19" s="50"/>
      <c r="J19" s="50"/>
    </row>
    <row r="20" spans="2:10" s="51" customFormat="1" ht="34.5" customHeight="1">
      <c r="B20" s="58" t="s">
        <v>144</v>
      </c>
      <c r="C20" s="57">
        <v>2113</v>
      </c>
      <c r="D20" s="50"/>
      <c r="E20" s="50"/>
      <c r="F20" s="50"/>
      <c r="G20" s="50"/>
      <c r="H20" s="50"/>
      <c r="I20" s="50"/>
      <c r="J20" s="50"/>
    </row>
    <row r="21" spans="2:10" s="51" customFormat="1" ht="12.75">
      <c r="B21" s="58" t="s">
        <v>73</v>
      </c>
      <c r="C21" s="57">
        <v>2114</v>
      </c>
      <c r="D21" s="50"/>
      <c r="E21" s="50"/>
      <c r="F21" s="50"/>
      <c r="G21" s="50"/>
      <c r="H21" s="50"/>
      <c r="I21" s="50"/>
      <c r="J21" s="50"/>
    </row>
    <row r="22" spans="2:10" s="51" customFormat="1" ht="12.75">
      <c r="B22" s="58" t="s">
        <v>74</v>
      </c>
      <c r="C22" s="57">
        <v>2115</v>
      </c>
      <c r="D22" s="50"/>
      <c r="E22" s="50"/>
      <c r="F22" s="50"/>
      <c r="G22" s="50"/>
      <c r="H22" s="50"/>
      <c r="I22" s="50"/>
      <c r="J22" s="50"/>
    </row>
    <row r="23" spans="2:10" s="51" customFormat="1" ht="12.75" customHeight="1">
      <c r="B23" s="58" t="s">
        <v>250</v>
      </c>
      <c r="C23" s="57">
        <v>2116</v>
      </c>
      <c r="D23" s="49">
        <f>D24</f>
        <v>0</v>
      </c>
      <c r="E23" s="49"/>
      <c r="F23" s="50"/>
      <c r="G23" s="49"/>
      <c r="H23" s="49"/>
      <c r="I23" s="49"/>
      <c r="J23" s="49"/>
    </row>
    <row r="24" spans="2:10" s="51" customFormat="1" ht="12.75">
      <c r="B24" s="58" t="s">
        <v>166</v>
      </c>
      <c r="C24" s="57" t="s">
        <v>167</v>
      </c>
      <c r="D24" s="49"/>
      <c r="E24" s="49"/>
      <c r="F24" s="50"/>
      <c r="G24" s="49"/>
      <c r="H24" s="49"/>
      <c r="I24" s="49"/>
      <c r="J24" s="49"/>
    </row>
    <row r="25" spans="2:10" s="51" customFormat="1" ht="12.75" hidden="1">
      <c r="B25" s="58"/>
      <c r="C25" s="57"/>
      <c r="D25" s="49"/>
      <c r="E25" s="49"/>
      <c r="F25" s="50"/>
      <c r="G25" s="49"/>
      <c r="H25" s="49"/>
      <c r="I25" s="49"/>
      <c r="J25" s="49"/>
    </row>
    <row r="26" spans="2:11" s="51" customFormat="1" ht="34.5" customHeight="1">
      <c r="B26" s="55" t="s">
        <v>76</v>
      </c>
      <c r="C26" s="60">
        <v>2120</v>
      </c>
      <c r="D26" s="128">
        <f aca="true" t="shared" si="1" ref="D26:J26">D27+D28+D29+D30</f>
        <v>474</v>
      </c>
      <c r="E26" s="49">
        <f>E27+E28+E29+E30</f>
        <v>898</v>
      </c>
      <c r="F26" s="49">
        <f t="shared" si="1"/>
        <v>1206</v>
      </c>
      <c r="G26" s="49">
        <f t="shared" si="1"/>
        <v>301</v>
      </c>
      <c r="H26" s="49">
        <f t="shared" si="1"/>
        <v>301</v>
      </c>
      <c r="I26" s="49">
        <f t="shared" si="1"/>
        <v>301</v>
      </c>
      <c r="J26" s="49">
        <f t="shared" si="1"/>
        <v>303</v>
      </c>
      <c r="K26" s="142"/>
    </row>
    <row r="27" spans="2:11" s="51" customFormat="1" ht="12.75">
      <c r="B27" s="58" t="s">
        <v>74</v>
      </c>
      <c r="C27" s="57">
        <v>2121</v>
      </c>
      <c r="D27" s="122">
        <v>432.8</v>
      </c>
      <c r="E27" s="50">
        <v>829</v>
      </c>
      <c r="F27" s="50">
        <v>1113</v>
      </c>
      <c r="G27" s="50">
        <v>278</v>
      </c>
      <c r="H27" s="50">
        <v>278</v>
      </c>
      <c r="I27" s="50">
        <v>278</v>
      </c>
      <c r="J27" s="50">
        <v>279</v>
      </c>
      <c r="K27" s="142"/>
    </row>
    <row r="28" spans="2:11" s="51" customFormat="1" ht="12.75">
      <c r="B28" s="58" t="s">
        <v>77</v>
      </c>
      <c r="C28" s="57">
        <v>2122</v>
      </c>
      <c r="D28" s="50"/>
      <c r="E28" s="50"/>
      <c r="F28" s="50"/>
      <c r="G28" s="50"/>
      <c r="H28" s="50"/>
      <c r="I28" s="50"/>
      <c r="J28" s="50"/>
      <c r="K28" s="142"/>
    </row>
    <row r="29" spans="2:11" s="51" customFormat="1" ht="12.75">
      <c r="B29" s="58" t="s">
        <v>78</v>
      </c>
      <c r="C29" s="57">
        <v>2123</v>
      </c>
      <c r="D29" s="50"/>
      <c r="E29" s="50"/>
      <c r="F29" s="50"/>
      <c r="G29" s="50"/>
      <c r="H29" s="50"/>
      <c r="I29" s="50"/>
      <c r="J29" s="50"/>
      <c r="K29" s="142"/>
    </row>
    <row r="30" spans="2:11" s="51" customFormat="1" ht="25.5">
      <c r="B30" s="58" t="s">
        <v>75</v>
      </c>
      <c r="C30" s="57">
        <v>2124</v>
      </c>
      <c r="D30" s="122">
        <v>41.2</v>
      </c>
      <c r="E30" s="50">
        <v>69</v>
      </c>
      <c r="F30" s="50">
        <f>F31+F32+F33</f>
        <v>93</v>
      </c>
      <c r="G30" s="50">
        <f>G31+G32+G33</f>
        <v>23</v>
      </c>
      <c r="H30" s="50">
        <f>H31+H32+H33</f>
        <v>23</v>
      </c>
      <c r="I30" s="50">
        <f>I31+I32+I33</f>
        <v>23</v>
      </c>
      <c r="J30" s="50">
        <f>J31+J32+J33</f>
        <v>24</v>
      </c>
      <c r="K30" s="142"/>
    </row>
    <row r="31" spans="2:11" s="51" customFormat="1" ht="15">
      <c r="B31" s="58" t="s">
        <v>259</v>
      </c>
      <c r="C31" s="64" t="s">
        <v>260</v>
      </c>
      <c r="D31" s="122">
        <v>36.1</v>
      </c>
      <c r="E31" s="50">
        <v>69</v>
      </c>
      <c r="F31" s="50">
        <v>93</v>
      </c>
      <c r="G31" s="50">
        <v>23</v>
      </c>
      <c r="H31" s="50">
        <v>23</v>
      </c>
      <c r="I31" s="50">
        <v>23</v>
      </c>
      <c r="J31" s="50">
        <v>24</v>
      </c>
      <c r="K31" s="142"/>
    </row>
    <row r="32" spans="2:11" s="51" customFormat="1" ht="15">
      <c r="B32" s="58" t="s">
        <v>72</v>
      </c>
      <c r="C32" s="64" t="s">
        <v>307</v>
      </c>
      <c r="D32" s="122">
        <v>3.1</v>
      </c>
      <c r="E32" s="50"/>
      <c r="F32" s="50"/>
      <c r="G32" s="50"/>
      <c r="H32" s="50"/>
      <c r="I32" s="50"/>
      <c r="J32" s="50"/>
      <c r="K32" s="142"/>
    </row>
    <row r="33" spans="2:11" s="51" customFormat="1" ht="38.25">
      <c r="B33" s="58" t="s">
        <v>308</v>
      </c>
      <c r="C33" s="64" t="s">
        <v>309</v>
      </c>
      <c r="D33" s="122">
        <v>2</v>
      </c>
      <c r="E33" s="50"/>
      <c r="F33" s="50"/>
      <c r="G33" s="50"/>
      <c r="H33" s="50"/>
      <c r="I33" s="50"/>
      <c r="J33" s="50"/>
      <c r="K33" s="142"/>
    </row>
    <row r="34" spans="2:11" s="51" customFormat="1" ht="22.5" customHeight="1">
      <c r="B34" s="55" t="s">
        <v>251</v>
      </c>
      <c r="C34" s="60">
        <v>2130</v>
      </c>
      <c r="D34" s="128">
        <f aca="true" t="shared" si="2" ref="D34:J34">D35+D36+D37</f>
        <v>519.2</v>
      </c>
      <c r="E34" s="49">
        <f t="shared" si="2"/>
        <v>1013</v>
      </c>
      <c r="F34" s="49">
        <f t="shared" si="2"/>
        <v>1360</v>
      </c>
      <c r="G34" s="49">
        <f t="shared" si="2"/>
        <v>340</v>
      </c>
      <c r="H34" s="49">
        <f t="shared" si="2"/>
        <v>340</v>
      </c>
      <c r="I34" s="49">
        <f t="shared" si="2"/>
        <v>340</v>
      </c>
      <c r="J34" s="49">
        <f t="shared" si="2"/>
        <v>340</v>
      </c>
      <c r="K34" s="142"/>
    </row>
    <row r="35" spans="2:11" s="51" customFormat="1" ht="12.75">
      <c r="B35" s="58" t="s">
        <v>79</v>
      </c>
      <c r="C35" s="57">
        <v>2131</v>
      </c>
      <c r="D35" s="50"/>
      <c r="E35" s="50"/>
      <c r="F35" s="50"/>
      <c r="G35" s="50"/>
      <c r="H35" s="50"/>
      <c r="I35" s="50"/>
      <c r="J35" s="50"/>
      <c r="K35" s="142"/>
    </row>
    <row r="36" spans="2:11" s="51" customFormat="1" ht="24.75" customHeight="1">
      <c r="B36" s="58" t="s">
        <v>80</v>
      </c>
      <c r="C36" s="57">
        <v>2132</v>
      </c>
      <c r="D36" s="122">
        <v>519.2</v>
      </c>
      <c r="E36" s="50">
        <v>1013</v>
      </c>
      <c r="F36" s="50">
        <v>1360</v>
      </c>
      <c r="G36" s="50">
        <v>340</v>
      </c>
      <c r="H36" s="50">
        <v>340</v>
      </c>
      <c r="I36" s="50">
        <v>340</v>
      </c>
      <c r="J36" s="50">
        <v>340</v>
      </c>
      <c r="K36" s="142"/>
    </row>
    <row r="37" spans="2:11" s="51" customFormat="1" ht="25.5">
      <c r="B37" s="58" t="s">
        <v>81</v>
      </c>
      <c r="C37" s="57">
        <v>2133</v>
      </c>
      <c r="D37" s="50"/>
      <c r="E37" s="50"/>
      <c r="F37" s="50"/>
      <c r="G37" s="50"/>
      <c r="H37" s="50"/>
      <c r="I37" s="50"/>
      <c r="J37" s="50"/>
      <c r="K37" s="142"/>
    </row>
    <row r="38" spans="2:11" s="51" customFormat="1" ht="25.5">
      <c r="B38" s="55" t="s">
        <v>82</v>
      </c>
      <c r="C38" s="60">
        <v>2140</v>
      </c>
      <c r="D38" s="49"/>
      <c r="E38" s="49"/>
      <c r="F38" s="49"/>
      <c r="G38" s="49"/>
      <c r="H38" s="49"/>
      <c r="I38" s="49"/>
      <c r="J38" s="49"/>
      <c r="K38" s="142"/>
    </row>
    <row r="39" spans="2:11" s="51" customFormat="1" ht="50.25" customHeight="1">
      <c r="B39" s="58" t="s">
        <v>83</v>
      </c>
      <c r="C39" s="57">
        <v>2141</v>
      </c>
      <c r="D39" s="50"/>
      <c r="E39" s="50"/>
      <c r="F39" s="50"/>
      <c r="G39" s="50"/>
      <c r="H39" s="50"/>
      <c r="I39" s="50"/>
      <c r="J39" s="50"/>
      <c r="K39" s="142"/>
    </row>
    <row r="40" spans="2:11" s="51" customFormat="1" ht="25.5">
      <c r="B40" s="58" t="s">
        <v>84</v>
      </c>
      <c r="C40" s="57">
        <v>2142</v>
      </c>
      <c r="D40" s="50"/>
      <c r="E40" s="50"/>
      <c r="F40" s="50"/>
      <c r="G40" s="50"/>
      <c r="H40" s="50"/>
      <c r="I40" s="50"/>
      <c r="J40" s="50"/>
      <c r="K40" s="142"/>
    </row>
    <row r="41" spans="2:11" s="51" customFormat="1" ht="12.75" hidden="1">
      <c r="B41" s="58"/>
      <c r="C41" s="57"/>
      <c r="D41" s="50"/>
      <c r="E41" s="50"/>
      <c r="F41" s="50"/>
      <c r="G41" s="50"/>
      <c r="H41" s="50"/>
      <c r="I41" s="50"/>
      <c r="J41" s="50"/>
      <c r="K41" s="142"/>
    </row>
    <row r="42" spans="2:11" s="51" customFormat="1" ht="12.75" hidden="1">
      <c r="B42" s="58"/>
      <c r="C42" s="57"/>
      <c r="D42" s="50"/>
      <c r="E42" s="50"/>
      <c r="F42" s="50"/>
      <c r="G42" s="50"/>
      <c r="H42" s="50"/>
      <c r="I42" s="50"/>
      <c r="J42" s="50"/>
      <c r="K42" s="142"/>
    </row>
    <row r="43" spans="2:10" ht="15" hidden="1">
      <c r="B43" s="15"/>
      <c r="C43" s="13"/>
      <c r="D43" s="16"/>
      <c r="E43" s="17"/>
      <c r="F43" s="16"/>
      <c r="G43" s="17"/>
      <c r="H43" s="17"/>
      <c r="I43" s="17"/>
      <c r="J43" s="17"/>
    </row>
    <row r="44" spans="2:10" ht="15" hidden="1">
      <c r="B44" s="15"/>
      <c r="C44" s="13"/>
      <c r="D44" s="16"/>
      <c r="E44" s="17"/>
      <c r="F44" s="16"/>
      <c r="G44" s="17"/>
      <c r="H44" s="17"/>
      <c r="I44" s="17"/>
      <c r="J44" s="17"/>
    </row>
    <row r="45" spans="2:10" ht="15">
      <c r="B45" s="15"/>
      <c r="C45" s="13"/>
      <c r="D45" s="16"/>
      <c r="E45" s="17"/>
      <c r="F45" s="16"/>
      <c r="G45" s="17"/>
      <c r="H45" s="17"/>
      <c r="I45" s="17"/>
      <c r="J45" s="17"/>
    </row>
    <row r="46" spans="2:10" ht="15">
      <c r="B46" s="18" t="s">
        <v>285</v>
      </c>
      <c r="C46" s="19"/>
      <c r="D46" s="216" t="s">
        <v>85</v>
      </c>
      <c r="E46" s="217"/>
      <c r="F46" s="217"/>
      <c r="G46" s="20"/>
      <c r="H46" s="156" t="s">
        <v>355</v>
      </c>
      <c r="I46" s="21"/>
      <c r="J46" s="21"/>
    </row>
    <row r="47" spans="2:10" ht="15">
      <c r="B47" s="18"/>
      <c r="C47" s="19"/>
      <c r="D47" s="216"/>
      <c r="E47" s="217"/>
      <c r="F47" s="217"/>
      <c r="G47" s="20"/>
      <c r="H47" s="21"/>
      <c r="I47" s="21"/>
      <c r="J47" s="21"/>
    </row>
  </sheetData>
  <sheetProtection/>
  <mergeCells count="12">
    <mergeCell ref="H1:J1"/>
    <mergeCell ref="B2:J2"/>
    <mergeCell ref="B4:B5"/>
    <mergeCell ref="C4:C5"/>
    <mergeCell ref="D4:D5"/>
    <mergeCell ref="E4:E5"/>
    <mergeCell ref="F4:F5"/>
    <mergeCell ref="G4:J4"/>
    <mergeCell ref="D47:F47"/>
    <mergeCell ref="B7:J7"/>
    <mergeCell ref="B16:J16"/>
    <mergeCell ref="D46:F4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="120" zoomScaleNormal="120" zoomScalePageLayoutView="0" workbookViewId="0" topLeftCell="A1">
      <selection activeCell="A14" sqref="A14:C14"/>
    </sheetView>
  </sheetViews>
  <sheetFormatPr defaultColWidth="9.140625" defaultRowHeight="12.75"/>
  <cols>
    <col min="1" max="1" width="28.8515625" style="51" customWidth="1"/>
    <col min="2" max="2" width="9.28125" style="12" bestFit="1" customWidth="1"/>
    <col min="3" max="3" width="7.7109375" style="12" customWidth="1"/>
    <col min="4" max="4" width="8.00390625" style="161" customWidth="1"/>
    <col min="5" max="5" width="8.00390625" style="12" customWidth="1"/>
    <col min="6" max="6" width="7.28125" style="12" customWidth="1"/>
    <col min="7" max="7" width="6.8515625" style="12" customWidth="1"/>
    <col min="8" max="8" width="8.00390625" style="12" customWidth="1"/>
    <col min="9" max="9" width="7.421875" style="12" customWidth="1"/>
    <col min="10" max="16384" width="9.140625" style="12" customWidth="1"/>
  </cols>
  <sheetData>
    <row r="1" spans="7:9" ht="15.75">
      <c r="G1" s="219" t="s">
        <v>145</v>
      </c>
      <c r="H1" s="219"/>
      <c r="I1" s="219"/>
    </row>
    <row r="2" spans="1:9" ht="15.75">
      <c r="A2" s="226" t="s">
        <v>146</v>
      </c>
      <c r="B2" s="226"/>
      <c r="C2" s="226"/>
      <c r="D2" s="226"/>
      <c r="E2" s="226"/>
      <c r="F2" s="226"/>
      <c r="G2" s="226"/>
      <c r="H2" s="226"/>
      <c r="I2" s="226"/>
    </row>
    <row r="3" spans="1:9" ht="15.75">
      <c r="A3" s="123"/>
      <c r="B3" s="25"/>
      <c r="C3" s="25"/>
      <c r="D3" s="25"/>
      <c r="E3" s="25"/>
      <c r="F3" s="25"/>
      <c r="G3" s="25"/>
      <c r="H3" s="160" t="s">
        <v>363</v>
      </c>
      <c r="I3" s="25"/>
    </row>
    <row r="4" spans="1:9" ht="18.75" customHeight="1">
      <c r="A4" s="222" t="s">
        <v>1</v>
      </c>
      <c r="B4" s="196" t="s">
        <v>86</v>
      </c>
      <c r="C4" s="214" t="s">
        <v>281</v>
      </c>
      <c r="D4" s="214" t="s">
        <v>282</v>
      </c>
      <c r="E4" s="214" t="s">
        <v>283</v>
      </c>
      <c r="F4" s="214" t="s">
        <v>3</v>
      </c>
      <c r="G4" s="214"/>
      <c r="H4" s="214"/>
      <c r="I4" s="214"/>
    </row>
    <row r="5" spans="1:9" ht="44.25" customHeight="1">
      <c r="A5" s="222"/>
      <c r="B5" s="196"/>
      <c r="C5" s="214"/>
      <c r="D5" s="214"/>
      <c r="E5" s="214"/>
      <c r="F5" s="54" t="s">
        <v>4</v>
      </c>
      <c r="G5" s="54" t="s">
        <v>5</v>
      </c>
      <c r="H5" s="54" t="s">
        <v>6</v>
      </c>
      <c r="I5" s="54" t="s">
        <v>7</v>
      </c>
    </row>
    <row r="6" spans="1:9" s="11" customFormat="1" ht="12.75">
      <c r="A6" s="37">
        <v>1</v>
      </c>
      <c r="B6" s="30">
        <v>2</v>
      </c>
      <c r="C6" s="30">
        <v>3</v>
      </c>
      <c r="D6" s="30">
        <v>4</v>
      </c>
      <c r="E6" s="30">
        <v>6</v>
      </c>
      <c r="F6" s="30">
        <v>7</v>
      </c>
      <c r="G6" s="30">
        <v>8</v>
      </c>
      <c r="H6" s="30">
        <v>9</v>
      </c>
      <c r="I6" s="30">
        <v>10</v>
      </c>
    </row>
    <row r="7" spans="1:9" ht="19.5" customHeight="1">
      <c r="A7" s="225" t="s">
        <v>87</v>
      </c>
      <c r="B7" s="225"/>
      <c r="C7" s="225"/>
      <c r="D7" s="225"/>
      <c r="E7" s="225"/>
      <c r="F7" s="225"/>
      <c r="G7" s="225"/>
      <c r="H7" s="225"/>
      <c r="I7" s="225"/>
    </row>
    <row r="8" spans="1:10" ht="25.5">
      <c r="A8" s="88" t="s">
        <v>88</v>
      </c>
      <c r="B8" s="8">
        <v>3000</v>
      </c>
      <c r="C8" s="7">
        <f>C9+C10+C11+C12+C13+C14+C15+C18+C19+C20</f>
        <v>8883</v>
      </c>
      <c r="D8" s="7">
        <f aca="true" t="shared" si="0" ref="D8:I8">D9+D10+D11+D12+D14+D15+D16+D17+D18+D19+D20</f>
        <v>8884</v>
      </c>
      <c r="E8" s="7">
        <f t="shared" si="0"/>
        <v>11390</v>
      </c>
      <c r="F8" s="7">
        <f t="shared" si="0"/>
        <v>2664</v>
      </c>
      <c r="G8" s="7">
        <f t="shared" si="0"/>
        <v>3039</v>
      </c>
      <c r="H8" s="7">
        <f t="shared" si="0"/>
        <v>3079</v>
      </c>
      <c r="I8" s="7">
        <f t="shared" si="0"/>
        <v>2608</v>
      </c>
      <c r="J8" s="65"/>
    </row>
    <row r="9" spans="1:10" ht="25.5">
      <c r="A9" s="56" t="s">
        <v>89</v>
      </c>
      <c r="B9" s="6">
        <v>3010</v>
      </c>
      <c r="C9" s="7"/>
      <c r="D9" s="7"/>
      <c r="E9" s="7"/>
      <c r="F9" s="7"/>
      <c r="G9" s="7"/>
      <c r="H9" s="7"/>
      <c r="I9" s="7"/>
      <c r="J9" s="65"/>
    </row>
    <row r="10" spans="1:10" ht="25.5">
      <c r="A10" s="56" t="s">
        <v>90</v>
      </c>
      <c r="B10" s="6">
        <v>3020</v>
      </c>
      <c r="C10" s="7"/>
      <c r="D10" s="7"/>
      <c r="E10" s="7"/>
      <c r="F10" s="7"/>
      <c r="G10" s="7"/>
      <c r="H10" s="7"/>
      <c r="I10" s="7"/>
      <c r="J10" s="65"/>
    </row>
    <row r="11" spans="1:10" ht="15">
      <c r="A11" s="56" t="s">
        <v>91</v>
      </c>
      <c r="B11" s="6">
        <v>3021</v>
      </c>
      <c r="C11" s="7"/>
      <c r="D11" s="7"/>
      <c r="E11" s="7"/>
      <c r="F11" s="7"/>
      <c r="G11" s="7"/>
      <c r="H11" s="7"/>
      <c r="I11" s="7"/>
      <c r="J11" s="65"/>
    </row>
    <row r="12" spans="1:10" ht="25.5">
      <c r="A12" s="56" t="s">
        <v>256</v>
      </c>
      <c r="B12" s="6">
        <v>3030</v>
      </c>
      <c r="C12" s="7"/>
      <c r="D12" s="7"/>
      <c r="E12" s="7">
        <f>F12+G12+H12+I12</f>
        <v>0</v>
      </c>
      <c r="F12" s="7"/>
      <c r="G12" s="7"/>
      <c r="H12" s="7"/>
      <c r="I12" s="7"/>
      <c r="J12" s="65"/>
    </row>
    <row r="13" spans="1:10" ht="15">
      <c r="A13" s="56" t="s">
        <v>295</v>
      </c>
      <c r="B13" s="6"/>
      <c r="C13" s="7">
        <v>4423</v>
      </c>
      <c r="D13" s="7"/>
      <c r="E13" s="7">
        <f>E14</f>
        <v>11364</v>
      </c>
      <c r="F13" s="7">
        <f>F14</f>
        <v>2658</v>
      </c>
      <c r="G13" s="7">
        <f>G14</f>
        <v>3033</v>
      </c>
      <c r="H13" s="7">
        <f>H14</f>
        <v>3072</v>
      </c>
      <c r="I13" s="7">
        <f>I14</f>
        <v>2601</v>
      </c>
      <c r="J13" s="65"/>
    </row>
    <row r="14" spans="1:10" ht="48">
      <c r="A14" s="193" t="s">
        <v>294</v>
      </c>
      <c r="B14" s="191"/>
      <c r="C14" s="194">
        <v>4423</v>
      </c>
      <c r="D14" s="7">
        <v>8847</v>
      </c>
      <c r="E14" s="7">
        <v>11364</v>
      </c>
      <c r="F14" s="7">
        <v>2658</v>
      </c>
      <c r="G14" s="7">
        <v>3033</v>
      </c>
      <c r="H14" s="7">
        <v>3072</v>
      </c>
      <c r="I14" s="7">
        <v>2601</v>
      </c>
      <c r="J14" s="65"/>
    </row>
    <row r="15" spans="1:10" ht="25.5">
      <c r="A15" s="56" t="s">
        <v>92</v>
      </c>
      <c r="B15" s="6">
        <v>3040</v>
      </c>
      <c r="C15" s="7"/>
      <c r="D15" s="7"/>
      <c r="E15" s="7"/>
      <c r="F15" s="7"/>
      <c r="G15" s="7"/>
      <c r="H15" s="7"/>
      <c r="I15" s="7"/>
      <c r="J15" s="65"/>
    </row>
    <row r="16" spans="1:10" ht="25.5">
      <c r="A16" s="56" t="s">
        <v>339</v>
      </c>
      <c r="B16" s="6"/>
      <c r="C16" s="7"/>
      <c r="D16" s="7">
        <v>6</v>
      </c>
      <c r="E16" s="7"/>
      <c r="F16" s="7"/>
      <c r="G16" s="7"/>
      <c r="H16" s="7"/>
      <c r="I16" s="7"/>
      <c r="J16" s="65"/>
    </row>
    <row r="17" spans="1:10" ht="15">
      <c r="A17" s="189" t="s">
        <v>349</v>
      </c>
      <c r="B17" s="6"/>
      <c r="C17" s="7"/>
      <c r="D17" s="7">
        <v>31</v>
      </c>
      <c r="E17" s="7">
        <v>26</v>
      </c>
      <c r="F17" s="7">
        <v>6</v>
      </c>
      <c r="G17" s="7">
        <v>6</v>
      </c>
      <c r="H17" s="7">
        <v>7</v>
      </c>
      <c r="I17" s="7">
        <v>7</v>
      </c>
      <c r="J17" s="65"/>
    </row>
    <row r="18" spans="1:10" ht="153">
      <c r="A18" s="190" t="s">
        <v>257</v>
      </c>
      <c r="B18" s="6"/>
      <c r="C18" s="7"/>
      <c r="D18" s="7"/>
      <c r="E18" s="7"/>
      <c r="F18" s="7"/>
      <c r="G18" s="7"/>
      <c r="H18" s="7"/>
      <c r="I18" s="7"/>
      <c r="J18" s="65"/>
    </row>
    <row r="19" spans="1:10" ht="38.25">
      <c r="A19" s="56" t="s">
        <v>147</v>
      </c>
      <c r="B19" s="6">
        <v>3050</v>
      </c>
      <c r="C19" s="7"/>
      <c r="D19" s="7"/>
      <c r="E19" s="7"/>
      <c r="F19" s="7"/>
      <c r="G19" s="7"/>
      <c r="H19" s="7"/>
      <c r="I19" s="7"/>
      <c r="J19" s="65"/>
    </row>
    <row r="20" spans="1:10" ht="25.5">
      <c r="A20" s="56" t="s">
        <v>310</v>
      </c>
      <c r="B20" s="6">
        <v>3060</v>
      </c>
      <c r="C20" s="7">
        <v>37</v>
      </c>
      <c r="D20" s="7"/>
      <c r="E20" s="7"/>
      <c r="F20" s="7"/>
      <c r="G20" s="7"/>
      <c r="H20" s="7"/>
      <c r="I20" s="7"/>
      <c r="J20" s="65"/>
    </row>
    <row r="21" spans="1:10" ht="38.25">
      <c r="A21" s="56" t="s">
        <v>296</v>
      </c>
      <c r="B21" s="191" t="s">
        <v>367</v>
      </c>
      <c r="C21" s="7">
        <v>16</v>
      </c>
      <c r="D21" s="7"/>
      <c r="E21" s="7"/>
      <c r="F21" s="7"/>
      <c r="G21" s="7"/>
      <c r="H21" s="7"/>
      <c r="I21" s="7"/>
      <c r="J21" s="65"/>
    </row>
    <row r="22" spans="1:10" ht="38.25">
      <c r="A22" s="56" t="s">
        <v>311</v>
      </c>
      <c r="B22" s="191" t="s">
        <v>368</v>
      </c>
      <c r="C22" s="7">
        <v>21</v>
      </c>
      <c r="D22" s="7"/>
      <c r="E22" s="7"/>
      <c r="F22" s="7"/>
      <c r="G22" s="7"/>
      <c r="H22" s="7"/>
      <c r="I22" s="7"/>
      <c r="J22" s="65"/>
    </row>
    <row r="23" spans="1:10" ht="25.5">
      <c r="A23" s="88" t="s">
        <v>93</v>
      </c>
      <c r="B23" s="8">
        <v>3100</v>
      </c>
      <c r="C23" s="14">
        <f>C24+C25+C26+C27+C29+C3+C39+C42+C43</f>
        <v>3792</v>
      </c>
      <c r="D23" s="14">
        <f>D24+D25+D26+D27+D28+D29+D30+D33+D3+D39+D41+D42+D43</f>
        <v>8623</v>
      </c>
      <c r="E23" s="14">
        <f>E24+E25+E26+E27+E28+E29+E30+E33+E3+E39+E42+E43</f>
        <v>10607</v>
      </c>
      <c r="F23" s="14">
        <f>F24+F25+F26+F27+F28+F29+F30+F33+F3+F39+F42+F43</f>
        <v>2613</v>
      </c>
      <c r="G23" s="14">
        <f>G24+G25+G26+G27+G28+G29+G30+G33+G3+G39+G42+G43</f>
        <v>2716</v>
      </c>
      <c r="H23" s="14">
        <f>H24+H25+H26+H27+H28+H29+H30+H33</f>
        <v>2694</v>
      </c>
      <c r="I23" s="14">
        <f>I24+I25+I26+I27+I28+I29+I30+I33+I3+I39+I42+I43</f>
        <v>2584</v>
      </c>
      <c r="J23" s="65"/>
    </row>
    <row r="24" spans="1:10" ht="25.5">
      <c r="A24" s="56" t="s">
        <v>94</v>
      </c>
      <c r="B24" s="6">
        <v>3110</v>
      </c>
      <c r="C24" s="7">
        <v>863</v>
      </c>
      <c r="D24" s="7">
        <v>3004</v>
      </c>
      <c r="E24" s="7">
        <v>3065</v>
      </c>
      <c r="F24" s="7">
        <v>728</v>
      </c>
      <c r="G24" s="7">
        <v>831</v>
      </c>
      <c r="H24" s="7">
        <v>809</v>
      </c>
      <c r="I24" s="7">
        <v>697</v>
      </c>
      <c r="J24" s="65"/>
    </row>
    <row r="25" spans="1:10" ht="15">
      <c r="A25" s="56" t="s">
        <v>95</v>
      </c>
      <c r="B25" s="6">
        <v>3120</v>
      </c>
      <c r="C25" s="7">
        <v>1923</v>
      </c>
      <c r="D25" s="7">
        <v>4790</v>
      </c>
      <c r="E25" s="7">
        <v>4976</v>
      </c>
      <c r="F25" s="7">
        <v>1244</v>
      </c>
      <c r="G25" s="7">
        <v>1244</v>
      </c>
      <c r="H25" s="7">
        <v>1244</v>
      </c>
      <c r="I25" s="7">
        <v>1244</v>
      </c>
      <c r="J25" s="65"/>
    </row>
    <row r="26" spans="1:10" ht="38.25">
      <c r="A26" s="56" t="s">
        <v>148</v>
      </c>
      <c r="B26" s="6">
        <v>3130</v>
      </c>
      <c r="C26" s="7"/>
      <c r="D26" s="7"/>
      <c r="E26" s="7"/>
      <c r="F26" s="7"/>
      <c r="G26" s="7"/>
      <c r="H26" s="7"/>
      <c r="I26" s="7"/>
      <c r="J26" s="65"/>
    </row>
    <row r="27" spans="1:10" ht="38.25">
      <c r="A27" s="56" t="s">
        <v>96</v>
      </c>
      <c r="B27" s="6">
        <v>3140</v>
      </c>
      <c r="C27" s="7">
        <f>C28+C30+C33</f>
        <v>993</v>
      </c>
      <c r="D27" s="7"/>
      <c r="E27" s="7"/>
      <c r="F27" s="7"/>
      <c r="G27" s="7"/>
      <c r="H27" s="7"/>
      <c r="I27" s="7"/>
      <c r="J27" s="65"/>
    </row>
    <row r="28" spans="1:10" ht="15">
      <c r="A28" s="56" t="s">
        <v>111</v>
      </c>
      <c r="B28" s="2">
        <v>3141</v>
      </c>
      <c r="C28" s="7">
        <v>3</v>
      </c>
      <c r="D28" s="7"/>
      <c r="E28" s="7"/>
      <c r="F28" s="7"/>
      <c r="G28" s="7"/>
      <c r="H28" s="7"/>
      <c r="I28" s="7"/>
      <c r="J28" s="65"/>
    </row>
    <row r="29" spans="1:10" ht="15">
      <c r="A29" s="56" t="s">
        <v>97</v>
      </c>
      <c r="B29" s="2">
        <v>3142</v>
      </c>
      <c r="C29" s="7"/>
      <c r="D29" s="7"/>
      <c r="E29" s="7"/>
      <c r="F29" s="7"/>
      <c r="G29" s="7"/>
      <c r="H29" s="7"/>
      <c r="I29" s="7"/>
      <c r="J29" s="65"/>
    </row>
    <row r="30" spans="1:10" ht="15">
      <c r="A30" s="56" t="s">
        <v>74</v>
      </c>
      <c r="B30" s="2">
        <v>3143</v>
      </c>
      <c r="C30" s="7">
        <v>433</v>
      </c>
      <c r="D30" s="7">
        <v>829</v>
      </c>
      <c r="E30" s="7">
        <v>1113</v>
      </c>
      <c r="F30" s="7">
        <v>278</v>
      </c>
      <c r="G30" s="7">
        <v>278</v>
      </c>
      <c r="H30" s="7">
        <v>278</v>
      </c>
      <c r="I30" s="7">
        <v>279</v>
      </c>
      <c r="J30" s="65"/>
    </row>
    <row r="31" spans="1:10" ht="15">
      <c r="A31" s="56" t="s">
        <v>312</v>
      </c>
      <c r="B31" s="2" t="s">
        <v>316</v>
      </c>
      <c r="C31" s="7">
        <v>430</v>
      </c>
      <c r="D31" s="7"/>
      <c r="E31" s="7"/>
      <c r="F31" s="7"/>
      <c r="G31" s="7"/>
      <c r="H31" s="7"/>
      <c r="I31" s="7"/>
      <c r="J31" s="65"/>
    </row>
    <row r="32" spans="1:10" ht="15">
      <c r="A32" s="56" t="s">
        <v>317</v>
      </c>
      <c r="B32" s="2" t="s">
        <v>318</v>
      </c>
      <c r="C32" s="7">
        <v>3</v>
      </c>
      <c r="D32" s="7"/>
      <c r="E32" s="7"/>
      <c r="F32" s="7"/>
      <c r="G32" s="7"/>
      <c r="H32" s="7"/>
      <c r="I32" s="7"/>
      <c r="J32" s="65"/>
    </row>
    <row r="33" spans="1:10" ht="25.5">
      <c r="A33" s="56" t="s">
        <v>98</v>
      </c>
      <c r="B33" s="2">
        <v>3144</v>
      </c>
      <c r="C33" s="7">
        <f>C34+C35+C38</f>
        <v>557</v>
      </c>
      <c r="D33" s="7">
        <f aca="true" t="shared" si="1" ref="D33:I33">D34+D35+D38</f>
        <v>0</v>
      </c>
      <c r="E33" s="7">
        <f t="shared" si="1"/>
        <v>1453</v>
      </c>
      <c r="F33" s="7">
        <f t="shared" si="1"/>
        <v>363</v>
      </c>
      <c r="G33" s="7">
        <f t="shared" si="1"/>
        <v>363</v>
      </c>
      <c r="H33" s="7">
        <f t="shared" si="1"/>
        <v>363</v>
      </c>
      <c r="I33" s="7">
        <f t="shared" si="1"/>
        <v>364</v>
      </c>
      <c r="J33" s="65"/>
    </row>
    <row r="34" spans="1:10" ht="25.5">
      <c r="A34" s="56" t="s">
        <v>149</v>
      </c>
      <c r="B34" s="2" t="s">
        <v>158</v>
      </c>
      <c r="C34" s="7">
        <v>2</v>
      </c>
      <c r="D34" s="7"/>
      <c r="E34" s="7"/>
      <c r="F34" s="7"/>
      <c r="G34" s="7"/>
      <c r="H34" s="7"/>
      <c r="I34" s="7"/>
      <c r="J34" s="65"/>
    </row>
    <row r="35" spans="1:10" ht="15">
      <c r="A35" s="56" t="s">
        <v>166</v>
      </c>
      <c r="B35" s="2" t="s">
        <v>319</v>
      </c>
      <c r="C35" s="7">
        <f>C36+C37</f>
        <v>36</v>
      </c>
      <c r="D35" s="7"/>
      <c r="E35" s="7">
        <v>93</v>
      </c>
      <c r="F35" s="7">
        <v>23</v>
      </c>
      <c r="G35" s="7">
        <v>23</v>
      </c>
      <c r="H35" s="7">
        <v>23</v>
      </c>
      <c r="I35" s="7">
        <v>24</v>
      </c>
      <c r="J35" s="65"/>
    </row>
    <row r="36" spans="1:10" ht="15">
      <c r="A36" s="56" t="s">
        <v>323</v>
      </c>
      <c r="B36" s="126" t="s">
        <v>321</v>
      </c>
      <c r="C36" s="7">
        <v>36</v>
      </c>
      <c r="D36" s="7"/>
      <c r="E36" s="7"/>
      <c r="F36" s="7"/>
      <c r="G36" s="7"/>
      <c r="H36" s="7"/>
      <c r="I36" s="7"/>
      <c r="J36" s="65"/>
    </row>
    <row r="37" spans="1:10" ht="15">
      <c r="A37" s="56" t="s">
        <v>324</v>
      </c>
      <c r="B37" s="126" t="s">
        <v>322</v>
      </c>
      <c r="C37" s="7"/>
      <c r="D37" s="7"/>
      <c r="E37" s="7"/>
      <c r="F37" s="7"/>
      <c r="G37" s="7"/>
      <c r="H37" s="7"/>
      <c r="I37" s="7"/>
      <c r="J37" s="65"/>
    </row>
    <row r="38" spans="1:10" ht="38.25">
      <c r="A38" s="56" t="s">
        <v>325</v>
      </c>
      <c r="B38" s="2" t="s">
        <v>320</v>
      </c>
      <c r="C38" s="7">
        <v>519</v>
      </c>
      <c r="D38" s="7"/>
      <c r="E38" s="7">
        <v>1360</v>
      </c>
      <c r="F38" s="7">
        <v>340</v>
      </c>
      <c r="G38" s="7">
        <v>340</v>
      </c>
      <c r="H38" s="7">
        <v>340</v>
      </c>
      <c r="I38" s="7">
        <v>340</v>
      </c>
      <c r="J38" s="65"/>
    </row>
    <row r="39" spans="1:10" ht="15">
      <c r="A39" s="56" t="s">
        <v>99</v>
      </c>
      <c r="B39" s="2" t="s">
        <v>351</v>
      </c>
      <c r="C39" s="7">
        <f>C40</f>
        <v>0</v>
      </c>
      <c r="D39" s="7">
        <f>D40</f>
        <v>0</v>
      </c>
      <c r="E39" s="7">
        <f>E40</f>
        <v>0</v>
      </c>
      <c r="F39" s="7"/>
      <c r="G39" s="7"/>
      <c r="H39" s="7"/>
      <c r="I39" s="7"/>
      <c r="J39" s="65"/>
    </row>
    <row r="40" spans="1:10" ht="15">
      <c r="A40" s="56" t="s">
        <v>350</v>
      </c>
      <c r="B40" s="2" t="s">
        <v>352</v>
      </c>
      <c r="C40" s="7"/>
      <c r="D40" s="7">
        <v>0</v>
      </c>
      <c r="E40" s="7">
        <v>0</v>
      </c>
      <c r="F40" s="7"/>
      <c r="G40" s="7"/>
      <c r="H40" s="7"/>
      <c r="I40" s="7"/>
      <c r="J40" s="65"/>
    </row>
    <row r="41" spans="1:10" ht="15">
      <c r="A41" s="56" t="s">
        <v>340</v>
      </c>
      <c r="B41" s="2">
        <v>3150</v>
      </c>
      <c r="C41" s="7"/>
      <c r="D41" s="7"/>
      <c r="E41" s="7"/>
      <c r="F41" s="7"/>
      <c r="G41" s="7"/>
      <c r="H41" s="7"/>
      <c r="I41" s="7"/>
      <c r="J41" s="65"/>
    </row>
    <row r="42" spans="1:10" ht="15">
      <c r="A42" s="56" t="s">
        <v>100</v>
      </c>
      <c r="B42" s="6">
        <v>3160</v>
      </c>
      <c r="C42" s="7"/>
      <c r="D42" s="7"/>
      <c r="E42" s="7"/>
      <c r="F42" s="7"/>
      <c r="G42" s="7"/>
      <c r="H42" s="7"/>
      <c r="I42" s="7"/>
      <c r="J42" s="65"/>
    </row>
    <row r="43" spans="1:10" ht="15">
      <c r="A43" s="56" t="s">
        <v>18</v>
      </c>
      <c r="B43" s="6">
        <v>3170</v>
      </c>
      <c r="C43" s="7">
        <f>C44</f>
        <v>13</v>
      </c>
      <c r="D43" s="7"/>
      <c r="E43" s="7"/>
      <c r="F43" s="7"/>
      <c r="G43" s="7"/>
      <c r="H43" s="7"/>
      <c r="I43" s="7"/>
      <c r="J43" s="65"/>
    </row>
    <row r="44" spans="1:10" ht="25.5">
      <c r="A44" s="56" t="s">
        <v>326</v>
      </c>
      <c r="B44" s="6" t="s">
        <v>327</v>
      </c>
      <c r="C44" s="7">
        <v>13</v>
      </c>
      <c r="D44" s="7"/>
      <c r="E44" s="7"/>
      <c r="F44" s="7"/>
      <c r="G44" s="7"/>
      <c r="H44" s="7"/>
      <c r="I44" s="7"/>
      <c r="J44" s="65"/>
    </row>
    <row r="45" spans="1:10" ht="25.5">
      <c r="A45" s="88" t="s">
        <v>101</v>
      </c>
      <c r="B45" s="8">
        <v>3195</v>
      </c>
      <c r="C45" s="7">
        <f aca="true" t="shared" si="2" ref="C45:I45">C8-C23</f>
        <v>5091</v>
      </c>
      <c r="D45" s="7">
        <f t="shared" si="2"/>
        <v>261</v>
      </c>
      <c r="E45" s="7">
        <f t="shared" si="2"/>
        <v>783</v>
      </c>
      <c r="F45" s="7">
        <f t="shared" si="2"/>
        <v>51</v>
      </c>
      <c r="G45" s="7">
        <f t="shared" si="2"/>
        <v>323</v>
      </c>
      <c r="H45" s="7">
        <f t="shared" si="2"/>
        <v>385</v>
      </c>
      <c r="I45" s="7">
        <f t="shared" si="2"/>
        <v>24</v>
      </c>
      <c r="J45" s="65"/>
    </row>
    <row r="46" spans="1:10" ht="14.25">
      <c r="A46" s="225" t="s">
        <v>102</v>
      </c>
      <c r="B46" s="225"/>
      <c r="C46" s="225"/>
      <c r="D46" s="225"/>
      <c r="E46" s="225"/>
      <c r="F46" s="225"/>
      <c r="G46" s="225"/>
      <c r="H46" s="225"/>
      <c r="I46" s="225"/>
      <c r="J46" s="65"/>
    </row>
    <row r="47" spans="1:10" ht="25.5">
      <c r="A47" s="88" t="s">
        <v>103</v>
      </c>
      <c r="B47" s="8">
        <v>3200</v>
      </c>
      <c r="C47" s="129">
        <v>0</v>
      </c>
      <c r="D47" s="14">
        <f>D48+D49+D50</f>
        <v>0</v>
      </c>
      <c r="E47" s="14"/>
      <c r="F47" s="14"/>
      <c r="G47" s="14"/>
      <c r="H47" s="14"/>
      <c r="I47" s="14"/>
      <c r="J47" s="65"/>
    </row>
    <row r="48" spans="1:10" ht="25.5">
      <c r="A48" s="56" t="s">
        <v>104</v>
      </c>
      <c r="B48" s="2">
        <v>3210</v>
      </c>
      <c r="C48" s="7"/>
      <c r="D48" s="7"/>
      <c r="E48" s="7"/>
      <c r="F48" s="7"/>
      <c r="G48" s="7"/>
      <c r="H48" s="7"/>
      <c r="I48" s="7"/>
      <c r="J48" s="65"/>
    </row>
    <row r="49" spans="1:10" ht="25.5">
      <c r="A49" s="56" t="s">
        <v>105</v>
      </c>
      <c r="B49" s="6">
        <v>3220</v>
      </c>
      <c r="C49" s="7"/>
      <c r="D49" s="7"/>
      <c r="E49" s="7"/>
      <c r="F49" s="7"/>
      <c r="G49" s="7"/>
      <c r="H49" s="7"/>
      <c r="I49" s="7"/>
      <c r="J49" s="65"/>
    </row>
    <row r="50" spans="1:10" ht="25.5">
      <c r="A50" s="56" t="s">
        <v>310</v>
      </c>
      <c r="B50" s="6">
        <v>3230</v>
      </c>
      <c r="C50" s="7"/>
      <c r="D50" s="7"/>
      <c r="E50" s="7"/>
      <c r="F50" s="7"/>
      <c r="G50" s="7"/>
      <c r="H50" s="7"/>
      <c r="I50" s="7"/>
      <c r="J50" s="65"/>
    </row>
    <row r="51" spans="1:10" ht="25.5">
      <c r="A51" s="88" t="s">
        <v>106</v>
      </c>
      <c r="B51" s="8">
        <v>3255</v>
      </c>
      <c r="C51" s="14">
        <f aca="true" t="shared" si="3" ref="C51:I51">C52+C55+C56+C57</f>
        <v>665</v>
      </c>
      <c r="D51" s="14">
        <f t="shared" si="3"/>
        <v>261</v>
      </c>
      <c r="E51" s="14">
        <f t="shared" si="3"/>
        <v>783</v>
      </c>
      <c r="F51" s="14">
        <f t="shared" si="3"/>
        <v>51</v>
      </c>
      <c r="G51" s="14">
        <f t="shared" si="3"/>
        <v>323</v>
      </c>
      <c r="H51" s="14">
        <f t="shared" si="3"/>
        <v>385</v>
      </c>
      <c r="I51" s="14">
        <f t="shared" si="3"/>
        <v>24</v>
      </c>
      <c r="J51" s="65"/>
    </row>
    <row r="52" spans="1:10" ht="25.5">
      <c r="A52" s="56" t="s">
        <v>313</v>
      </c>
      <c r="B52" s="6">
        <v>3260</v>
      </c>
      <c r="C52" s="7">
        <v>665</v>
      </c>
      <c r="D52" s="7">
        <f aca="true" t="shared" si="4" ref="D52:I52">D53+D54</f>
        <v>261</v>
      </c>
      <c r="E52" s="7">
        <f t="shared" si="4"/>
        <v>783</v>
      </c>
      <c r="F52" s="7">
        <f t="shared" si="4"/>
        <v>51</v>
      </c>
      <c r="G52" s="7">
        <f t="shared" si="4"/>
        <v>323</v>
      </c>
      <c r="H52" s="7">
        <f t="shared" si="4"/>
        <v>385</v>
      </c>
      <c r="I52" s="7">
        <f t="shared" si="4"/>
        <v>24</v>
      </c>
      <c r="J52" s="65"/>
    </row>
    <row r="53" spans="1:10" ht="25.5">
      <c r="A53" s="56" t="s">
        <v>276</v>
      </c>
      <c r="B53" s="191" t="s">
        <v>369</v>
      </c>
      <c r="C53" s="7">
        <v>274</v>
      </c>
      <c r="D53" s="7">
        <v>107</v>
      </c>
      <c r="E53" s="7">
        <v>673</v>
      </c>
      <c r="F53" s="7"/>
      <c r="G53" s="7">
        <v>306</v>
      </c>
      <c r="H53" s="7">
        <v>367</v>
      </c>
      <c r="I53" s="7"/>
      <c r="J53" s="65"/>
    </row>
    <row r="54" spans="1:10" ht="25.5">
      <c r="A54" s="56" t="s">
        <v>258</v>
      </c>
      <c r="B54" s="191" t="s">
        <v>370</v>
      </c>
      <c r="C54" s="7">
        <v>391</v>
      </c>
      <c r="D54" s="7">
        <v>154</v>
      </c>
      <c r="E54" s="7">
        <v>110</v>
      </c>
      <c r="F54" s="7">
        <v>51</v>
      </c>
      <c r="G54" s="7">
        <v>17</v>
      </c>
      <c r="H54" s="7">
        <v>18</v>
      </c>
      <c r="I54" s="7">
        <v>24</v>
      </c>
      <c r="J54" s="65"/>
    </row>
    <row r="55" spans="1:10" ht="25.5">
      <c r="A55" s="56" t="s">
        <v>314</v>
      </c>
      <c r="B55" s="6">
        <v>3265</v>
      </c>
      <c r="C55" s="7"/>
      <c r="D55" s="7"/>
      <c r="E55" s="7"/>
      <c r="F55" s="7"/>
      <c r="G55" s="7"/>
      <c r="H55" s="7"/>
      <c r="I55" s="7"/>
      <c r="J55" s="65"/>
    </row>
    <row r="56" spans="1:10" ht="38.25">
      <c r="A56" s="56" t="s">
        <v>315</v>
      </c>
      <c r="B56" s="6">
        <v>3270</v>
      </c>
      <c r="C56" s="7"/>
      <c r="D56" s="7"/>
      <c r="E56" s="7"/>
      <c r="F56" s="7"/>
      <c r="G56" s="7"/>
      <c r="H56" s="7"/>
      <c r="I56" s="7"/>
      <c r="J56" s="65"/>
    </row>
    <row r="57" spans="1:10" ht="15">
      <c r="A57" s="56" t="s">
        <v>18</v>
      </c>
      <c r="B57" s="6">
        <v>3280</v>
      </c>
      <c r="C57" s="7"/>
      <c r="D57" s="7"/>
      <c r="E57" s="7"/>
      <c r="F57" s="7"/>
      <c r="G57" s="7"/>
      <c r="H57" s="7"/>
      <c r="I57" s="7"/>
      <c r="J57" s="65"/>
    </row>
    <row r="58" spans="1:10" ht="25.5">
      <c r="A58" s="55" t="s">
        <v>107</v>
      </c>
      <c r="B58" s="8">
        <v>3295</v>
      </c>
      <c r="C58" s="7">
        <f>C47-C51</f>
        <v>-665</v>
      </c>
      <c r="D58" s="7">
        <f aca="true" t="shared" si="5" ref="D58:I58">D47-D51</f>
        <v>-261</v>
      </c>
      <c r="E58" s="7">
        <f t="shared" si="5"/>
        <v>-783</v>
      </c>
      <c r="F58" s="7">
        <f t="shared" si="5"/>
        <v>-51</v>
      </c>
      <c r="G58" s="7">
        <f t="shared" si="5"/>
        <v>-323</v>
      </c>
      <c r="H58" s="7">
        <f t="shared" si="5"/>
        <v>-385</v>
      </c>
      <c r="I58" s="7">
        <f t="shared" si="5"/>
        <v>-24</v>
      </c>
      <c r="J58" s="65"/>
    </row>
    <row r="59" spans="1:10" ht="15">
      <c r="A59" s="88" t="s">
        <v>108</v>
      </c>
      <c r="B59" s="8">
        <v>3400</v>
      </c>
      <c r="C59" s="7">
        <f>C61-C60</f>
        <v>3</v>
      </c>
      <c r="D59" s="7">
        <f aca="true" t="shared" si="6" ref="D59:I59">D45+D58</f>
        <v>0</v>
      </c>
      <c r="E59" s="7">
        <f t="shared" si="6"/>
        <v>0</v>
      </c>
      <c r="F59" s="14">
        <f t="shared" si="6"/>
        <v>0</v>
      </c>
      <c r="G59" s="14">
        <f t="shared" si="6"/>
        <v>0</v>
      </c>
      <c r="H59" s="14">
        <f t="shared" si="6"/>
        <v>0</v>
      </c>
      <c r="I59" s="14">
        <f t="shared" si="6"/>
        <v>0</v>
      </c>
      <c r="J59" s="65"/>
    </row>
    <row r="60" spans="1:10" ht="25.5">
      <c r="A60" s="56" t="s">
        <v>109</v>
      </c>
      <c r="B60" s="6">
        <v>3405</v>
      </c>
      <c r="C60" s="7">
        <v>18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5"/>
    </row>
    <row r="61" spans="1:10" ht="15">
      <c r="A61" s="56" t="s">
        <v>110</v>
      </c>
      <c r="B61" s="6">
        <v>3415</v>
      </c>
      <c r="C61" s="7">
        <v>21</v>
      </c>
      <c r="D61" s="7"/>
      <c r="E61" s="7"/>
      <c r="F61" s="7">
        <v>0</v>
      </c>
      <c r="G61" s="7">
        <v>0</v>
      </c>
      <c r="H61" s="7">
        <v>0</v>
      </c>
      <c r="I61" s="7">
        <v>0</v>
      </c>
      <c r="J61" s="65"/>
    </row>
    <row r="62" spans="1:9" ht="14.25">
      <c r="A62" s="124"/>
      <c r="B62" s="26"/>
      <c r="C62" s="27"/>
      <c r="D62" s="27"/>
      <c r="E62" s="29"/>
      <c r="F62" s="28"/>
      <c r="G62" s="28"/>
      <c r="H62" s="28"/>
      <c r="I62" s="28"/>
    </row>
    <row r="63" spans="1:24" ht="15">
      <c r="A63" s="125" t="s">
        <v>285</v>
      </c>
      <c r="B63" s="19"/>
      <c r="C63" s="227" t="s">
        <v>85</v>
      </c>
      <c r="D63" s="195"/>
      <c r="E63" s="195"/>
      <c r="F63" s="20"/>
      <c r="G63" s="156" t="s">
        <v>355</v>
      </c>
      <c r="H63" s="21"/>
      <c r="I63" s="21"/>
      <c r="P63" s="18"/>
      <c r="Q63" s="19"/>
      <c r="R63" s="40"/>
      <c r="S63" s="40"/>
      <c r="T63" s="40"/>
      <c r="U63" s="20"/>
      <c r="V63" s="21"/>
      <c r="W63" s="21"/>
      <c r="X63" s="21"/>
    </row>
    <row r="64" spans="16:24" ht="15">
      <c r="P64" s="22"/>
      <c r="Q64" s="21"/>
      <c r="R64" s="41"/>
      <c r="S64" s="41"/>
      <c r="T64" s="41"/>
      <c r="U64" s="23"/>
      <c r="V64" s="24"/>
      <c r="W64" s="24"/>
      <c r="X64" s="24"/>
    </row>
    <row r="65" spans="1:9" ht="15">
      <c r="A65" s="157"/>
      <c r="B65" s="19"/>
      <c r="C65" s="152"/>
      <c r="D65" s="131"/>
      <c r="E65" s="152"/>
      <c r="F65" s="20"/>
      <c r="G65" s="21"/>
      <c r="H65" s="21"/>
      <c r="I65" s="21"/>
    </row>
    <row r="66" spans="1:9" ht="14.25">
      <c r="A66" s="72"/>
      <c r="B66" s="43"/>
      <c r="C66" s="43"/>
      <c r="E66" s="43"/>
      <c r="F66" s="43"/>
      <c r="G66" s="43"/>
      <c r="H66" s="43"/>
      <c r="I66" s="43"/>
    </row>
    <row r="67" spans="1:9" ht="14.25">
      <c r="A67" s="72"/>
      <c r="B67" s="43"/>
      <c r="C67" s="43"/>
      <c r="E67" s="43"/>
      <c r="F67" s="43"/>
      <c r="G67" s="43"/>
      <c r="H67" s="43"/>
      <c r="I67" s="43"/>
    </row>
    <row r="68" spans="1:9" ht="14.25">
      <c r="A68" s="72"/>
      <c r="B68" s="43"/>
      <c r="C68" s="43"/>
      <c r="E68" s="43"/>
      <c r="F68" s="43"/>
      <c r="G68" s="43"/>
      <c r="H68" s="43"/>
      <c r="I68" s="43"/>
    </row>
    <row r="69" spans="1:9" ht="14.25">
      <c r="A69" s="72"/>
      <c r="B69" s="43"/>
      <c r="C69" s="43"/>
      <c r="E69" s="43"/>
      <c r="F69" s="43"/>
      <c r="G69" s="43"/>
      <c r="H69" s="43"/>
      <c r="I69" s="43"/>
    </row>
    <row r="70" spans="1:9" ht="14.25">
      <c r="A70" s="72"/>
      <c r="B70" s="43"/>
      <c r="C70" s="43"/>
      <c r="E70" s="43"/>
      <c r="F70" s="43"/>
      <c r="G70" s="43"/>
      <c r="H70" s="43"/>
      <c r="I70" s="43"/>
    </row>
    <row r="71" spans="1:9" ht="14.25">
      <c r="A71" s="72"/>
      <c r="B71" s="43"/>
      <c r="C71" s="43"/>
      <c r="E71" s="43"/>
      <c r="F71" s="43"/>
      <c r="G71" s="43"/>
      <c r="H71" s="43"/>
      <c r="I71" s="43"/>
    </row>
    <row r="72" spans="1:9" ht="14.25">
      <c r="A72" s="72"/>
      <c r="B72" s="43"/>
      <c r="C72" s="43"/>
      <c r="E72" s="43"/>
      <c r="F72" s="43"/>
      <c r="G72" s="43"/>
      <c r="H72" s="43"/>
      <c r="I72" s="43"/>
    </row>
    <row r="73" spans="1:9" ht="14.25">
      <c r="A73" s="72"/>
      <c r="B73" s="43"/>
      <c r="C73" s="43"/>
      <c r="E73" s="43"/>
      <c r="F73" s="43"/>
      <c r="G73" s="43"/>
      <c r="H73" s="43"/>
      <c r="I73" s="43"/>
    </row>
    <row r="74" spans="1:9" ht="14.25">
      <c r="A74" s="72"/>
      <c r="B74" s="43"/>
      <c r="C74" s="43"/>
      <c r="E74" s="43"/>
      <c r="F74" s="43"/>
      <c r="G74" s="43"/>
      <c r="H74" s="43"/>
      <c r="I74" s="43"/>
    </row>
    <row r="75" spans="1:9" ht="14.25">
      <c r="A75" s="72"/>
      <c r="B75" s="43"/>
      <c r="C75" s="43"/>
      <c r="E75" s="43"/>
      <c r="F75" s="43"/>
      <c r="G75" s="43"/>
      <c r="H75" s="43"/>
      <c r="I75" s="43"/>
    </row>
  </sheetData>
  <sheetProtection/>
  <mergeCells count="11">
    <mergeCell ref="C63:E63"/>
    <mergeCell ref="B4:B5"/>
    <mergeCell ref="C4:C5"/>
    <mergeCell ref="D4:D5"/>
    <mergeCell ref="A7:I7"/>
    <mergeCell ref="E4:E5"/>
    <mergeCell ref="F4:I4"/>
    <mergeCell ref="A4:A5"/>
    <mergeCell ref="A46:I46"/>
    <mergeCell ref="G1:I1"/>
    <mergeCell ref="A2:I2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2" customWidth="1"/>
    <col min="2" max="2" width="6.421875" style="12" customWidth="1"/>
    <col min="3" max="3" width="8.00390625" style="12" customWidth="1"/>
    <col min="4" max="4" width="8.421875" style="12" customWidth="1"/>
    <col min="5" max="5" width="7.57421875" style="12" customWidth="1"/>
    <col min="6" max="6" width="7.7109375" style="12" customWidth="1"/>
    <col min="7" max="7" width="7.57421875" style="12" customWidth="1"/>
    <col min="8" max="9" width="6.57421875" style="12" customWidth="1"/>
    <col min="10" max="10" width="7.57421875" style="12" customWidth="1"/>
    <col min="11" max="16384" width="9.140625" style="12" customWidth="1"/>
  </cols>
  <sheetData>
    <row r="1" spans="7:9" ht="15.75">
      <c r="G1" s="219" t="s">
        <v>150</v>
      </c>
      <c r="H1" s="219"/>
      <c r="I1" s="219"/>
    </row>
    <row r="2" spans="1:9" ht="15.75">
      <c r="A2" s="226" t="s">
        <v>112</v>
      </c>
      <c r="B2" s="226"/>
      <c r="C2" s="226"/>
      <c r="D2" s="226"/>
      <c r="E2" s="226"/>
      <c r="F2" s="226"/>
      <c r="G2" s="226"/>
      <c r="H2" s="226"/>
      <c r="I2" s="226"/>
    </row>
    <row r="3" spans="1:9" ht="15.75">
      <c r="A3" s="21"/>
      <c r="B3" s="21"/>
      <c r="C3" s="21"/>
      <c r="D3" s="21"/>
      <c r="E3" s="21"/>
      <c r="F3" s="21"/>
      <c r="G3" s="21"/>
      <c r="H3" s="160" t="s">
        <v>363</v>
      </c>
      <c r="I3" s="21"/>
    </row>
    <row r="4" spans="1:10" ht="86.25" customHeight="1">
      <c r="A4" s="2" t="s">
        <v>1</v>
      </c>
      <c r="B4" s="3" t="s">
        <v>2</v>
      </c>
      <c r="C4" s="3" t="s">
        <v>281</v>
      </c>
      <c r="D4" s="3" t="s">
        <v>282</v>
      </c>
      <c r="E4" s="3" t="s">
        <v>283</v>
      </c>
      <c r="F4" s="215" t="s">
        <v>3</v>
      </c>
      <c r="G4" s="215"/>
      <c r="H4" s="215"/>
      <c r="I4" s="197"/>
      <c r="J4" s="148"/>
    </row>
    <row r="5" spans="1:10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144" t="s">
        <v>7</v>
      </c>
      <c r="J5" s="148"/>
    </row>
    <row r="6" spans="1:10" s="11" customFormat="1" ht="12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45">
        <v>9</v>
      </c>
      <c r="J6" s="149"/>
    </row>
    <row r="7" spans="1:10" ht="42.75">
      <c r="A7" s="5" t="s">
        <v>113</v>
      </c>
      <c r="B7" s="31">
        <v>4000</v>
      </c>
      <c r="C7" s="14">
        <f aca="true" t="shared" si="0" ref="C7:I7">C8+C9+C10+C11+C12+C13</f>
        <v>665</v>
      </c>
      <c r="D7" s="14">
        <f t="shared" si="0"/>
        <v>261</v>
      </c>
      <c r="E7" s="14">
        <f>E8+E9+E10+E11+E12+E13</f>
        <v>783</v>
      </c>
      <c r="F7" s="14">
        <f t="shared" si="0"/>
        <v>51</v>
      </c>
      <c r="G7" s="14">
        <f t="shared" si="0"/>
        <v>323</v>
      </c>
      <c r="H7" s="14">
        <f t="shared" si="0"/>
        <v>385</v>
      </c>
      <c r="I7" s="146">
        <f t="shared" si="0"/>
        <v>24</v>
      </c>
      <c r="J7" s="150"/>
    </row>
    <row r="8" spans="1:10" ht="15">
      <c r="A8" s="1" t="s">
        <v>114</v>
      </c>
      <c r="B8" s="32" t="s">
        <v>115</v>
      </c>
      <c r="C8" s="7">
        <v>0</v>
      </c>
      <c r="D8" s="7"/>
      <c r="E8" s="7"/>
      <c r="F8" s="7"/>
      <c r="G8" s="7"/>
      <c r="H8" s="7"/>
      <c r="I8" s="147"/>
      <c r="J8" s="150"/>
    </row>
    <row r="9" spans="1:10" ht="30">
      <c r="A9" s="1" t="s">
        <v>116</v>
      </c>
      <c r="B9" s="31">
        <v>4020</v>
      </c>
      <c r="C9" s="7">
        <v>391</v>
      </c>
      <c r="D9" s="7">
        <v>107</v>
      </c>
      <c r="E9" s="7">
        <v>673</v>
      </c>
      <c r="F9" s="7"/>
      <c r="G9" s="7">
        <v>306</v>
      </c>
      <c r="H9" s="7">
        <v>367</v>
      </c>
      <c r="I9" s="147">
        <v>0</v>
      </c>
      <c r="J9" s="150"/>
    </row>
    <row r="10" spans="1:10" ht="45">
      <c r="A10" s="1" t="s">
        <v>117</v>
      </c>
      <c r="B10" s="32">
        <v>4030</v>
      </c>
      <c r="C10" s="7">
        <v>274</v>
      </c>
      <c r="D10" s="7">
        <v>154</v>
      </c>
      <c r="E10" s="7">
        <v>110</v>
      </c>
      <c r="F10" s="7">
        <v>51</v>
      </c>
      <c r="G10" s="7">
        <v>17</v>
      </c>
      <c r="H10" s="7">
        <v>18</v>
      </c>
      <c r="I10" s="147">
        <v>24</v>
      </c>
      <c r="J10" s="150"/>
    </row>
    <row r="11" spans="1:10" ht="30">
      <c r="A11" s="1" t="s">
        <v>118</v>
      </c>
      <c r="B11" s="31">
        <v>4040</v>
      </c>
      <c r="C11" s="7"/>
      <c r="D11" s="7"/>
      <c r="E11" s="7"/>
      <c r="F11" s="7"/>
      <c r="G11" s="7"/>
      <c r="H11" s="7"/>
      <c r="I11" s="147"/>
      <c r="J11" s="150"/>
    </row>
    <row r="12" spans="1:10" ht="60">
      <c r="A12" s="1" t="s">
        <v>119</v>
      </c>
      <c r="B12" s="32">
        <v>4050</v>
      </c>
      <c r="C12" s="7">
        <v>0</v>
      </c>
      <c r="D12" s="7"/>
      <c r="E12" s="7"/>
      <c r="F12" s="7"/>
      <c r="G12" s="7"/>
      <c r="H12" s="7"/>
      <c r="I12" s="147"/>
      <c r="J12" s="148"/>
    </row>
    <row r="13" spans="1:10" ht="15">
      <c r="A13" s="1" t="s">
        <v>120</v>
      </c>
      <c r="B13" s="33">
        <v>4060</v>
      </c>
      <c r="C13" s="7">
        <v>0</v>
      </c>
      <c r="D13" s="7"/>
      <c r="E13" s="7"/>
      <c r="F13" s="7"/>
      <c r="G13" s="7"/>
      <c r="H13" s="7"/>
      <c r="I13" s="147"/>
      <c r="J13" s="148"/>
    </row>
    <row r="17" spans="1:9" ht="15" customHeight="1">
      <c r="A17" s="18" t="s">
        <v>285</v>
      </c>
      <c r="B17" s="19"/>
      <c r="C17" s="152" t="s">
        <v>85</v>
      </c>
      <c r="D17" s="121"/>
      <c r="E17" s="121"/>
      <c r="F17" s="20"/>
      <c r="G17" s="156" t="s">
        <v>355</v>
      </c>
      <c r="H17" s="21"/>
      <c r="I17" s="21"/>
    </row>
    <row r="18" spans="1:9" ht="15">
      <c r="A18" s="22"/>
      <c r="B18" s="21"/>
      <c r="C18" s="41"/>
      <c r="D18" s="41"/>
      <c r="E18" s="41"/>
      <c r="F18" s="23"/>
      <c r="G18" s="24"/>
      <c r="H18" s="24"/>
      <c r="I18" s="24"/>
    </row>
    <row r="19" spans="1:9" ht="15">
      <c r="A19" s="18"/>
      <c r="B19" s="19"/>
      <c r="C19" s="131"/>
      <c r="D19" s="159"/>
      <c r="E19" s="159"/>
      <c r="F19" s="20"/>
      <c r="G19" s="21"/>
      <c r="H19" s="21"/>
      <c r="I19" s="21"/>
    </row>
    <row r="20" spans="7:9" ht="14.25">
      <c r="G20" s="158"/>
      <c r="H20" s="158"/>
      <c r="I20" s="158"/>
    </row>
  </sheetData>
  <sheetProtection/>
  <mergeCells count="3">
    <mergeCell ref="G1:I1"/>
    <mergeCell ref="F4:I4"/>
    <mergeCell ref="A2:I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38.28125" style="0" customWidth="1"/>
    <col min="2" max="3" width="15.7109375" style="130" customWidth="1"/>
    <col min="4" max="4" width="15.7109375" style="139" customWidth="1"/>
    <col min="5" max="5" width="10.140625" style="0" customWidth="1"/>
    <col min="6" max="8" width="8.421875" style="0" customWidth="1"/>
    <col min="10" max="10" width="9.421875" style="0" customWidth="1"/>
  </cols>
  <sheetData>
    <row r="1" spans="1:4" ht="15.75">
      <c r="A1" s="42"/>
      <c r="B1" s="42"/>
      <c r="D1" s="132" t="s">
        <v>151</v>
      </c>
    </row>
    <row r="2" spans="1:4" ht="15.75">
      <c r="A2" s="226" t="s">
        <v>277</v>
      </c>
      <c r="B2" s="226"/>
      <c r="C2" s="226"/>
      <c r="D2" s="226"/>
    </row>
    <row r="3" spans="1:4" ht="15.75">
      <c r="A3" s="35"/>
      <c r="B3" s="75"/>
      <c r="C3" s="75"/>
      <c r="D3" s="35"/>
    </row>
    <row r="4" spans="1:4" ht="68.25" customHeight="1">
      <c r="A4" s="34" t="s">
        <v>1</v>
      </c>
      <c r="B4" s="3" t="s">
        <v>281</v>
      </c>
      <c r="C4" s="3" t="s">
        <v>282</v>
      </c>
      <c r="D4" s="133" t="s">
        <v>283</v>
      </c>
    </row>
    <row r="5" spans="1:4" ht="12.75">
      <c r="A5" s="36">
        <v>1</v>
      </c>
      <c r="B5" s="37">
        <v>2</v>
      </c>
      <c r="C5" s="37">
        <v>3</v>
      </c>
      <c r="D5" s="134">
        <v>4</v>
      </c>
    </row>
    <row r="6" spans="1:4" ht="75" customHeight="1">
      <c r="A6" s="45" t="s">
        <v>278</v>
      </c>
      <c r="B6" s="44">
        <f>B7+B8+B9</f>
        <v>27</v>
      </c>
      <c r="C6" s="44">
        <f>C7+C8+C9</f>
        <v>45</v>
      </c>
      <c r="D6" s="135">
        <f>D7+D8+D9</f>
        <v>41</v>
      </c>
    </row>
    <row r="7" spans="1:4" ht="15" customHeight="1">
      <c r="A7" s="46" t="s">
        <v>121</v>
      </c>
      <c r="B7" s="39">
        <v>1</v>
      </c>
      <c r="C7" s="38">
        <v>1</v>
      </c>
      <c r="D7" s="136">
        <v>1</v>
      </c>
    </row>
    <row r="8" spans="1:4" ht="30" customHeight="1">
      <c r="A8" s="46" t="s">
        <v>122</v>
      </c>
      <c r="B8" s="39">
        <v>7</v>
      </c>
      <c r="C8" s="38">
        <v>7</v>
      </c>
      <c r="D8" s="136">
        <v>7</v>
      </c>
    </row>
    <row r="9" spans="1:11" ht="15" customHeight="1">
      <c r="A9" s="46" t="s">
        <v>255</v>
      </c>
      <c r="B9" s="39">
        <v>19</v>
      </c>
      <c r="C9" s="38">
        <v>37</v>
      </c>
      <c r="D9" s="136">
        <f>26-1-7+15</f>
        <v>33</v>
      </c>
      <c r="K9" s="51"/>
    </row>
    <row r="10" spans="1:8" ht="29.25" customHeight="1">
      <c r="A10" s="45" t="s">
        <v>124</v>
      </c>
      <c r="B10" s="44">
        <f>B11+B12+B13</f>
        <v>2389</v>
      </c>
      <c r="C10" s="44">
        <f>C11+C12+C13</f>
        <v>4606</v>
      </c>
      <c r="D10" s="135">
        <f>D11+D12+D13</f>
        <v>6182</v>
      </c>
      <c r="H10" s="143"/>
    </row>
    <row r="11" spans="1:4" ht="15" customHeight="1">
      <c r="A11" s="46" t="s">
        <v>121</v>
      </c>
      <c r="B11" s="39">
        <v>285</v>
      </c>
      <c r="C11" s="38">
        <v>278</v>
      </c>
      <c r="D11" s="136">
        <v>362</v>
      </c>
    </row>
    <row r="12" spans="1:4" ht="30" customHeight="1">
      <c r="A12" s="46" t="s">
        <v>122</v>
      </c>
      <c r="B12" s="39">
        <v>933</v>
      </c>
      <c r="C12" s="38">
        <v>1137</v>
      </c>
      <c r="D12" s="136">
        <v>1500</v>
      </c>
    </row>
    <row r="13" spans="1:4" ht="15" customHeight="1">
      <c r="A13" s="46" t="s">
        <v>123</v>
      </c>
      <c r="B13" s="39">
        <v>1171</v>
      </c>
      <c r="C13" s="38">
        <v>3191</v>
      </c>
      <c r="D13" s="136">
        <f>6182-D12-D11</f>
        <v>4320</v>
      </c>
    </row>
    <row r="14" spans="1:4" ht="45" customHeight="1">
      <c r="A14" s="45" t="s">
        <v>364</v>
      </c>
      <c r="B14" s="44">
        <v>7373</v>
      </c>
      <c r="C14" s="135">
        <f aca="true" t="shared" si="0" ref="C14:D17">C10/C6/12*1000</f>
        <v>8529.62962962963</v>
      </c>
      <c r="D14" s="135">
        <f t="shared" si="0"/>
        <v>12565.040650406503</v>
      </c>
    </row>
    <row r="15" spans="1:4" ht="15" customHeight="1">
      <c r="A15" s="46" t="s">
        <v>121</v>
      </c>
      <c r="B15" s="44">
        <v>23750</v>
      </c>
      <c r="C15" s="135">
        <f t="shared" si="0"/>
        <v>23166.666666666668</v>
      </c>
      <c r="D15" s="135">
        <f t="shared" si="0"/>
        <v>30166.666666666668</v>
      </c>
    </row>
    <row r="16" spans="1:4" ht="30" customHeight="1">
      <c r="A16" s="46" t="s">
        <v>122</v>
      </c>
      <c r="B16" s="44">
        <v>11107</v>
      </c>
      <c r="C16" s="135">
        <f t="shared" si="0"/>
        <v>13535.714285714284</v>
      </c>
      <c r="D16" s="135">
        <f t="shared" si="0"/>
        <v>17857.14285714286</v>
      </c>
    </row>
    <row r="17" spans="1:4" ht="15" customHeight="1">
      <c r="A17" s="46" t="s">
        <v>123</v>
      </c>
      <c r="B17" s="44">
        <v>5136</v>
      </c>
      <c r="C17" s="135">
        <f t="shared" si="0"/>
        <v>7186.936936936937</v>
      </c>
      <c r="D17" s="135">
        <f t="shared" si="0"/>
        <v>10909.090909090908</v>
      </c>
    </row>
    <row r="18" spans="1:5" ht="30" customHeight="1">
      <c r="A18" s="45" t="s">
        <v>365</v>
      </c>
      <c r="B18" s="44">
        <f>B19+B20+B21</f>
        <v>2908</v>
      </c>
      <c r="C18" s="44">
        <f>C19+C20+C21</f>
        <v>5619.32</v>
      </c>
      <c r="D18" s="135">
        <f>D19+D20+D21</f>
        <v>7542.039999999999</v>
      </c>
      <c r="E18" s="47"/>
    </row>
    <row r="19" spans="1:4" ht="15" customHeight="1">
      <c r="A19" s="46" t="s">
        <v>121</v>
      </c>
      <c r="B19" s="127">
        <v>347.7</v>
      </c>
      <c r="C19" s="136">
        <f aca="true" t="shared" si="1" ref="C19:D21">C11*1.22</f>
        <v>339.15999999999997</v>
      </c>
      <c r="D19" s="136">
        <f t="shared" si="1"/>
        <v>441.64</v>
      </c>
    </row>
    <row r="20" spans="1:4" ht="30" customHeight="1">
      <c r="A20" s="46" t="s">
        <v>122</v>
      </c>
      <c r="B20" s="127">
        <v>1138.3</v>
      </c>
      <c r="C20" s="136">
        <f t="shared" si="1"/>
        <v>1387.1399999999999</v>
      </c>
      <c r="D20" s="136">
        <f t="shared" si="1"/>
        <v>1830</v>
      </c>
    </row>
    <row r="21" spans="1:4" ht="15" customHeight="1">
      <c r="A21" s="46" t="s">
        <v>123</v>
      </c>
      <c r="B21" s="39">
        <v>1422</v>
      </c>
      <c r="C21" s="136">
        <f t="shared" si="1"/>
        <v>3893.02</v>
      </c>
      <c r="D21" s="136">
        <f t="shared" si="1"/>
        <v>5270.4</v>
      </c>
    </row>
    <row r="22" spans="1:4" ht="45" customHeight="1">
      <c r="A22" s="45" t="s">
        <v>366</v>
      </c>
      <c r="B22" s="44">
        <v>8975</v>
      </c>
      <c r="C22" s="135">
        <f aca="true" t="shared" si="2" ref="C22:D25">C18/C6/12*1000</f>
        <v>10406.148148148148</v>
      </c>
      <c r="D22" s="135">
        <f t="shared" si="2"/>
        <v>15329.349593495934</v>
      </c>
    </row>
    <row r="23" spans="1:4" ht="15" customHeight="1">
      <c r="A23" s="46" t="s">
        <v>121</v>
      </c>
      <c r="B23" s="44">
        <v>28975</v>
      </c>
      <c r="C23" s="135">
        <f t="shared" si="2"/>
        <v>28263.333333333332</v>
      </c>
      <c r="D23" s="192">
        <f>D19/D7/12*1000+30</f>
        <v>36833.333333333336</v>
      </c>
    </row>
    <row r="24" spans="1:4" ht="30" customHeight="1">
      <c r="A24" s="46" t="s">
        <v>122</v>
      </c>
      <c r="B24" s="44">
        <v>13551</v>
      </c>
      <c r="C24" s="135">
        <f t="shared" si="2"/>
        <v>16513.571428571428</v>
      </c>
      <c r="D24" s="135">
        <f t="shared" si="2"/>
        <v>21785.71428571429</v>
      </c>
    </row>
    <row r="25" spans="1:5" ht="15" customHeight="1">
      <c r="A25" s="46" t="s">
        <v>123</v>
      </c>
      <c r="B25" s="44">
        <v>6237</v>
      </c>
      <c r="C25" s="135">
        <f t="shared" si="2"/>
        <v>8768.063063063062</v>
      </c>
      <c r="D25" s="135">
        <f t="shared" si="2"/>
        <v>13309.090909090906</v>
      </c>
      <c r="E25" s="143"/>
    </row>
    <row r="27" spans="1:9" ht="15" customHeight="1">
      <c r="A27" s="18" t="s">
        <v>285</v>
      </c>
      <c r="B27" s="131" t="s">
        <v>280</v>
      </c>
      <c r="C27" s="156" t="s">
        <v>355</v>
      </c>
      <c r="D27" s="137"/>
      <c r="E27" s="121"/>
      <c r="F27" s="20"/>
      <c r="H27" s="21"/>
      <c r="I27" s="21"/>
    </row>
    <row r="28" spans="1:6" ht="15">
      <c r="A28" s="22"/>
      <c r="B28" s="41"/>
      <c r="C28" s="24"/>
      <c r="D28" s="138"/>
      <c r="E28" s="24"/>
      <c r="F28" s="24"/>
    </row>
    <row r="29" spans="1:4" ht="15">
      <c r="A29" s="18"/>
      <c r="B29" s="40"/>
      <c r="C29" s="41"/>
      <c r="D29" s="21"/>
    </row>
    <row r="30" spans="1:4" ht="15">
      <c r="A30" s="22"/>
      <c r="B30" s="41"/>
      <c r="C30" s="24"/>
      <c r="D30" s="24"/>
    </row>
  </sheetData>
  <sheetProtection/>
  <mergeCells count="1"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2021-10-20T06:13:25Z</cp:lastPrinted>
  <dcterms:created xsi:type="dcterms:W3CDTF">1996-10-08T23:32:33Z</dcterms:created>
  <dcterms:modified xsi:type="dcterms:W3CDTF">2021-12-10T06:38:06Z</dcterms:modified>
  <cp:category/>
  <cp:version/>
  <cp:contentType/>
  <cp:contentStatus/>
</cp:coreProperties>
</file>